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1_予算\R08\R0803_当初\20_補助金一覧\04_HP掲載\"/>
    </mc:Choice>
  </mc:AlternateContent>
  <bookViews>
    <workbookView xWindow="0" yWindow="0" windowWidth="20895" windowHeight="7335"/>
  </bookViews>
  <sheets>
    <sheet name="R8補助金" sheetId="5" r:id="rId1"/>
  </sheets>
  <definedNames>
    <definedName name="_xlnm._FilterDatabase" localSheetId="0" hidden="1">'R8補助金'!$A$4:$L$266</definedName>
    <definedName name="_xlnm.Print_Area" localSheetId="0">'R8補助金'!$A$1:$I$266</definedName>
    <definedName name="_xlnm.Print_Titles" localSheetId="0">'R8補助金'!$3:$4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5" l="1"/>
  <c r="E245" i="5" l="1"/>
  <c r="E211" i="5"/>
  <c r="E121" i="5"/>
  <c r="E25" i="5" l="1"/>
  <c r="E5" i="5"/>
  <c r="E265" i="5"/>
  <c r="E263" i="5"/>
  <c r="E261" i="5"/>
  <c r="E259" i="5"/>
  <c r="E257" i="5"/>
  <c r="E255" i="5"/>
  <c r="E253" i="5"/>
  <c r="E249" i="5"/>
  <c r="E247" i="5"/>
  <c r="E241" i="5"/>
  <c r="E239" i="5"/>
  <c r="E235" i="5"/>
  <c r="E233" i="5"/>
  <c r="E231" i="5"/>
  <c r="E229" i="5"/>
  <c r="E227" i="5"/>
  <c r="E225" i="5"/>
  <c r="E223" i="5"/>
  <c r="E221" i="5"/>
  <c r="E219" i="5"/>
  <c r="E217" i="5"/>
  <c r="E207" i="5"/>
  <c r="E205" i="5"/>
  <c r="E203" i="5"/>
  <c r="E201" i="5"/>
  <c r="E199" i="5"/>
  <c r="E197" i="5"/>
  <c r="E193" i="5"/>
  <c r="E191" i="5"/>
  <c r="E189" i="5"/>
  <c r="E185" i="5"/>
  <c r="E187" i="5"/>
  <c r="E177" i="5"/>
  <c r="E159" i="5"/>
  <c r="E153" i="5"/>
  <c r="E151" i="5"/>
  <c r="E149" i="5"/>
  <c r="E147" i="5"/>
  <c r="E143" i="5"/>
  <c r="E141" i="5"/>
  <c r="E139" i="5"/>
  <c r="E137" i="5"/>
  <c r="E135" i="5"/>
  <c r="E133" i="5"/>
  <c r="E131" i="5"/>
  <c r="E127" i="5"/>
  <c r="E125" i="5"/>
  <c r="E123" i="5"/>
  <c r="E119" i="5"/>
  <c r="E117" i="5"/>
  <c r="E113" i="5"/>
  <c r="E111" i="5"/>
  <c r="E109" i="5"/>
  <c r="E107" i="5"/>
  <c r="E105" i="5"/>
  <c r="E103" i="5"/>
  <c r="E101" i="5"/>
  <c r="E99" i="5"/>
  <c r="E97" i="5"/>
  <c r="E95" i="5"/>
  <c r="E93" i="5"/>
  <c r="E91" i="5"/>
  <c r="E89" i="5"/>
  <c r="E87" i="5"/>
  <c r="E85" i="5"/>
  <c r="E83" i="5"/>
  <c r="E81" i="5"/>
  <c r="E79" i="5"/>
  <c r="E77" i="5"/>
  <c r="E75" i="5"/>
  <c r="E73" i="5"/>
  <c r="E71" i="5"/>
  <c r="E69" i="5"/>
  <c r="E67" i="5"/>
  <c r="E65" i="5"/>
  <c r="E61" i="5"/>
  <c r="E59" i="5"/>
  <c r="E57" i="5"/>
  <c r="E55" i="5"/>
  <c r="E53" i="5"/>
  <c r="E51" i="5"/>
  <c r="E45" i="5"/>
  <c r="E41" i="5"/>
  <c r="E37" i="5"/>
  <c r="E31" i="5"/>
  <c r="E29" i="5"/>
  <c r="E27" i="5"/>
  <c r="E21" i="5"/>
  <c r="E19" i="5"/>
  <c r="E15" i="5"/>
  <c r="E7" i="5"/>
</calcChain>
</file>

<file path=xl/sharedStrings.xml><?xml version="1.0" encoding="utf-8"?>
<sst xmlns="http://schemas.openxmlformats.org/spreadsheetml/2006/main" count="526" uniqueCount="332">
  <si>
    <t>種別</t>
  </si>
  <si>
    <t>伊勢市実費徴収に係る補足給付事業補助金</t>
  </si>
  <si>
    <t>　次世代を担う農業者となることを志向する青年就農者に対して、経営の不安定な就農初期段階を支援するため、補助金を交付します。　</t>
    <rPh sb="44" eb="46">
      <t>シエン</t>
    </rPh>
    <phoneticPr fontId="2"/>
  </si>
  <si>
    <t>　まちづくり協議会の活動や事務運営に必要な経費の一部を補助します。</t>
  </si>
  <si>
    <t>担当課</t>
  </si>
  <si>
    <t>市民交流課</t>
  </si>
  <si>
    <t>https://www.city.ise.mie.jp/sangyo/syoukou/sangyoshien/1009569/1009573.html</t>
  </si>
  <si>
    <t>補助金等の名称</t>
  </si>
  <si>
    <t>https://www.city.ise.mie.jp/kenkou_fukushi/kenkou/notice/1014260.html</t>
  </si>
  <si>
    <t>　申請者が居住する住宅のリフォーム工事を市内に本社がある建設業者等で行う場合に費用の一部を補助します。</t>
  </si>
  <si>
    <t>概要</t>
  </si>
  <si>
    <t>https://www.city.ise.mie.jp/machi/keikan/1005049.html</t>
  </si>
  <si>
    <t>耕作放棄地解消事業補助金</t>
  </si>
  <si>
    <t>地区振興助成金</t>
  </si>
  <si>
    <t>交付金</t>
  </si>
  <si>
    <t>機構集積協力金</t>
  </si>
  <si>
    <t>　認定就農者が、農業経営の早期安定化を目的として実施する農業経営開始関連事業に対し、補助金を交付します。</t>
  </si>
  <si>
    <t>補助金</t>
  </si>
  <si>
    <t>扶助費</t>
    <rPh sb="0" eb="3">
      <t>フジョヒ</t>
    </rPh>
    <phoneticPr fontId="2"/>
  </si>
  <si>
    <t>環　境</t>
  </si>
  <si>
    <t>コミュニティ助成事業補助金</t>
  </si>
  <si>
    <t>　要支援者等に対する地域住民組織等による買物・掃除・洗濯等の生活援助や集いの場での交流・会食・介護予防を提供する活動に対して補助します。</t>
  </si>
  <si>
    <t>観光関連</t>
  </si>
  <si>
    <t>　40歳～74歳までの国保特定健診受診対象者が人間ドック等を受診した場合、健診に要した費用に対し助成金を交付します。</t>
  </si>
  <si>
    <t>元気なまちづくり協働事業補助金</t>
  </si>
  <si>
    <t>https://www.city.ise.mie.jp/bousai_kyukyu/bousai/hojo/1013783.html</t>
  </si>
  <si>
    <r>
      <t xml:space="preserve">計画係
</t>
    </r>
    <r>
      <rPr>
        <sz val="24"/>
        <color rgb="FF002060"/>
        <rFont val="BIZ UDゴシック"/>
        <family val="3"/>
        <charset val="128"/>
      </rPr>
      <t>21-5591</t>
    </r>
  </si>
  <si>
    <t>ごみ減量課</t>
  </si>
  <si>
    <t>有害鳥獣防護柵設置費補助金</t>
    <rPh sb="0" eb="2">
      <t>ユウガイ</t>
    </rPh>
    <rPh sb="2" eb="4">
      <t>チョウジュウ</t>
    </rPh>
    <rPh sb="4" eb="7">
      <t>ボウゴサク</t>
    </rPh>
    <rPh sb="7" eb="9">
      <t>セッチ</t>
    </rPh>
    <rPh sb="9" eb="10">
      <t>ヒ</t>
    </rPh>
    <rPh sb="10" eb="13">
      <t>ホジョキン</t>
    </rPh>
    <phoneticPr fontId="23"/>
  </si>
  <si>
    <t>https://www.city.ise.mie.jp/sangyo/nourin/nougyouhojo/1009347/index.html</t>
  </si>
  <si>
    <t>　自治会が主体的に取り組む事業を補助します。（ふるさと未来づくり資金一括交付金を受けたまちづくり協議会の構成自治会は除く）</t>
  </si>
  <si>
    <t>　自治会活動を推進するため補助します。（ふるさと未来づくり資金一括交付金を受けたまちづくり協議会の構成自治会は除く）</t>
  </si>
  <si>
    <t>環境課</t>
  </si>
  <si>
    <t>墓地整備事業補助金</t>
  </si>
  <si>
    <t>補助金</t>
    <rPh sb="0" eb="3">
      <t>ホジョキン</t>
    </rPh>
    <phoneticPr fontId="23"/>
  </si>
  <si>
    <t>障がい者等交流会事業補助金</t>
  </si>
  <si>
    <t>地域運営乗合タクシー運行事業補助金</t>
  </si>
  <si>
    <t>防災・防犯</t>
    <rPh sb="0" eb="2">
      <t>ボウサイ</t>
    </rPh>
    <rPh sb="3" eb="5">
      <t>ボウハン</t>
    </rPh>
    <phoneticPr fontId="2"/>
  </si>
  <si>
    <t>　ごみ集積所設備を設置、修繕する自治会等に対し、世帯数に応じて定められた補助金限度額内で本体工事費及び環境整備費、修繕費を交付します。</t>
  </si>
  <si>
    <t>教育総務課</t>
  </si>
  <si>
    <t>　交通不便地域を解消し、地域住民の生活に必要な交通手段確保のため、乗合タクシー運行事業を運営するまちづくり協議会に対し、費用の一部を補助します。</t>
  </si>
  <si>
    <t>農業振興補助金</t>
  </si>
  <si>
    <t>高齢・障がい
福祉課</t>
  </si>
  <si>
    <t>住宅政策課</t>
  </si>
  <si>
    <t>医療保険課</t>
  </si>
  <si>
    <r>
      <t xml:space="preserve">産業支援係
</t>
    </r>
    <r>
      <rPr>
        <sz val="24"/>
        <color rgb="FF002060"/>
        <rFont val="BIZ UDゴシック"/>
        <family val="3"/>
        <charset val="128"/>
      </rPr>
      <t>21-5633</t>
    </r>
  </si>
  <si>
    <t>　市内でワインの原料となるぶどうの栽培を行う農業者等に対し、ワインぶどうの苗木の新規の植え付けを行う事業に対して、補助金を交付します。</t>
    <rPh sb="1" eb="3">
      <t>シナイ</t>
    </rPh>
    <rPh sb="8" eb="10">
      <t>ゲンリョウ</t>
    </rPh>
    <rPh sb="17" eb="19">
      <t>サイバイ</t>
    </rPh>
    <rPh sb="20" eb="21">
      <t>オコナ</t>
    </rPh>
    <rPh sb="22" eb="25">
      <t>ノウギョウシャ</t>
    </rPh>
    <rPh sb="25" eb="26">
      <t>トウ</t>
    </rPh>
    <rPh sb="27" eb="28">
      <t>タイ</t>
    </rPh>
    <rPh sb="37" eb="39">
      <t>ナエギ</t>
    </rPh>
    <rPh sb="40" eb="42">
      <t>シンキ</t>
    </rPh>
    <rPh sb="43" eb="44">
      <t>ウ</t>
    </rPh>
    <rPh sb="45" eb="46">
      <t>ツ</t>
    </rPh>
    <rPh sb="57" eb="60">
      <t>ホジョキン</t>
    </rPh>
    <rPh sb="61" eb="63">
      <t>コウフ</t>
    </rPh>
    <phoneticPr fontId="2"/>
  </si>
  <si>
    <t>農業経営基盤強化資金利子補給金</t>
  </si>
  <si>
    <t>福祉総合支援
センター</t>
    <rPh sb="2" eb="4">
      <t>ソウゴウ</t>
    </rPh>
    <rPh sb="4" eb="6">
      <t>シエン</t>
    </rPh>
    <phoneticPr fontId="2"/>
  </si>
  <si>
    <t>大雨による災害に係る被災住宅復旧工事補助金</t>
  </si>
  <si>
    <t>　廃品回収（紙類（新聞、雑誌・雑がみ類、段ボール、飲料用紙パック）、布類、スチール缶、アルミ缶、リターナブルびん）を実施する自治会、PTA、子供会などの営利を目的としない団体に対し、奨励金を交付します。</t>
  </si>
  <si>
    <t>特色ある農産物づくり支援事業補助金</t>
  </si>
  <si>
    <r>
      <t xml:space="preserve">シティプロモーション係
</t>
    </r>
    <r>
      <rPr>
        <sz val="24"/>
        <color rgb="FF002060"/>
        <rFont val="BIZ UDゴシック"/>
        <family val="3"/>
        <charset val="128"/>
      </rPr>
      <t>21-5510</t>
    </r>
  </si>
  <si>
    <t>【再掲】墓地整備事業補助金</t>
  </si>
  <si>
    <t>維持課</t>
  </si>
  <si>
    <t>商工業</t>
  </si>
  <si>
    <t>商工労政課</t>
  </si>
  <si>
    <t>　障がいのある人やその家族の交流、障がいのある人と地域住民等が自発的な交流会を開催する費用の一部を補助します。</t>
  </si>
  <si>
    <t>観光振興課</t>
  </si>
  <si>
    <t>農業近代化資金（中核農業者育成）利子補給金</t>
  </si>
  <si>
    <t>多面的機能支払交付金</t>
  </si>
  <si>
    <t>子育て応援課</t>
  </si>
  <si>
    <t>土地改良事業補助金</t>
  </si>
  <si>
    <t>https://www.city.ise.mie.jp/kyouiku/youchien_gakkou/syugakuenjo/1001847.html</t>
  </si>
  <si>
    <t>障害者自立更生事業補助金</t>
  </si>
  <si>
    <t>https://www.city.ise.mie.jp/sangyo/koyou/roudou/1003023.html</t>
  </si>
  <si>
    <t>https://www.city.ise.mie.jp/kenkou_fukushi/kenkou/yobosessyu/1014158.html</t>
  </si>
  <si>
    <t>健康課</t>
  </si>
  <si>
    <t>福祉有償運送普及促進支援事業補助金</t>
  </si>
  <si>
    <t>　障がいのある人の自立更生と社会参加のため、団体が実施する事業の費用の一部を補助します。</t>
  </si>
  <si>
    <t>https://www.city.ise.mie.jp/kurashi/gomi/hojo/1001465.html</t>
  </si>
  <si>
    <t>　運転免許を所持している重度の身体障がい者が、運転を容易にするために、ハンドルやブレーキ装置等を改造する場合、１０万円を限度として費用の一部を助成します。ただし、本人の所得制限があります。</t>
  </si>
  <si>
    <t>　市内における手話の普及を図るため、全国手話検定試験を受験した者に対して、検定試験に要した費用の一部を補助します。</t>
  </si>
  <si>
    <t>老人クラブ補助金</t>
  </si>
  <si>
    <t>都市計画課</t>
  </si>
  <si>
    <t>　伊勢市老人クラブ連合会及び各地区単位老人クラブにおける老人クラブ活動等に対して補助します。</t>
  </si>
  <si>
    <t>企画調整課</t>
  </si>
  <si>
    <t>学校教育課</t>
  </si>
  <si>
    <t>経営継承・発展等支援事業補助金</t>
    <rPh sb="0" eb="2">
      <t>ケイエイ</t>
    </rPh>
    <rPh sb="2" eb="4">
      <t>ケイショウ</t>
    </rPh>
    <rPh sb="5" eb="7">
      <t>ハッテン</t>
    </rPh>
    <rPh sb="7" eb="8">
      <t>トウ</t>
    </rPh>
    <rPh sb="8" eb="10">
      <t>シエン</t>
    </rPh>
    <rPh sb="10" eb="12">
      <t>ジギョウ</t>
    </rPh>
    <rPh sb="12" eb="15">
      <t>ホジョキン</t>
    </rPh>
    <phoneticPr fontId="2"/>
  </si>
  <si>
    <t>農地利用効率化等支援交付金</t>
    <rPh sb="0" eb="2">
      <t>ノウチ</t>
    </rPh>
    <rPh sb="2" eb="4">
      <t>リヨウ</t>
    </rPh>
    <rPh sb="4" eb="7">
      <t>コウリツカ</t>
    </rPh>
    <rPh sb="7" eb="8">
      <t>トウ</t>
    </rPh>
    <rPh sb="8" eb="10">
      <t>シエン</t>
    </rPh>
    <rPh sb="10" eb="13">
      <t>コウフキン</t>
    </rPh>
    <phoneticPr fontId="2"/>
  </si>
  <si>
    <t>　「地域計画」に位置づけられた中心経営体等から経営を継承した後継者が、その経営を発展させるための経営発展計画に基づいて実施する取組に対して、補助金を交付します。</t>
    <rPh sb="2" eb="4">
      <t>チイキ</t>
    </rPh>
    <rPh sb="4" eb="6">
      <t>ケイカク</t>
    </rPh>
    <rPh sb="66" eb="67">
      <t>タイ</t>
    </rPh>
    <rPh sb="70" eb="73">
      <t>ホジョキン</t>
    </rPh>
    <rPh sb="74" eb="76">
      <t>コウフ</t>
    </rPh>
    <phoneticPr fontId="2"/>
  </si>
  <si>
    <t>経営発展支援事業補助金</t>
    <rPh sb="8" eb="11">
      <t>ホジョキン</t>
    </rPh>
    <phoneticPr fontId="2"/>
  </si>
  <si>
    <t>https://www.city.ise.mie.jp/sangyo/syoukou/sangyoshien/1002957.html</t>
  </si>
  <si>
    <t>https://www.city.ise.mie.jp/sangyo/nourin/nougyouhojo/1013782.html</t>
  </si>
  <si>
    <t>　次世代を担う農業者となることを志向する者に対し、就農後の経営発展のために必要な機械・施設の導入等の取組に対して、補助金を交付します。</t>
    <rPh sb="53" eb="54">
      <t>タイ</t>
    </rPh>
    <rPh sb="57" eb="60">
      <t>ホジョキン</t>
    </rPh>
    <rPh sb="61" eb="63">
      <t>コウフ</t>
    </rPh>
    <phoneticPr fontId="2"/>
  </si>
  <si>
    <t>https://www.city.ise.mie.jp/jougesuidou/info/hojo/1003282.html</t>
  </si>
  <si>
    <r>
      <t xml:space="preserve">温暖化防止推進係
</t>
    </r>
    <r>
      <rPr>
        <sz val="24"/>
        <color rgb="FF002060"/>
        <rFont val="BIZ UDゴシック"/>
        <family val="3"/>
        <charset val="128"/>
      </rPr>
      <t>21-5540</t>
    </r>
    <rPh sb="0" eb="3">
      <t>オンダンカ</t>
    </rPh>
    <rPh sb="3" eb="5">
      <t>ボウシ</t>
    </rPh>
    <rPh sb="5" eb="7">
      <t>スイシン</t>
    </rPh>
    <rPh sb="7" eb="8">
      <t>カカリ</t>
    </rPh>
    <phoneticPr fontId="23"/>
  </si>
  <si>
    <t>伊勢市移住支援金</t>
  </si>
  <si>
    <t>https://www.city.ise.mie.jp/bousai_kyukyu/anzen/bouhan/1001778.html</t>
  </si>
  <si>
    <t>　申請者が居住する住宅のリフォーム工事を市内に本社がある建設業者等で行う場合に費用の一部を補助します。</t>
    <rPh sb="1" eb="4">
      <t>シンセイシャ</t>
    </rPh>
    <rPh sb="5" eb="7">
      <t>キョジュウ</t>
    </rPh>
    <rPh sb="9" eb="11">
      <t>ジュウタク</t>
    </rPh>
    <rPh sb="17" eb="19">
      <t>コウジ</t>
    </rPh>
    <rPh sb="20" eb="22">
      <t>シナイ</t>
    </rPh>
    <rPh sb="23" eb="25">
      <t>ホンシャ</t>
    </rPh>
    <phoneticPr fontId="2"/>
  </si>
  <si>
    <t>　新たに従業員を中小企業退職金共済制度または特定退職金共済制度に加入させた中小企業に対し、補助金を交付します。</t>
  </si>
  <si>
    <t>　骨髄移植、その他の医療行為により、過去に受けた予防接種の効果が期待できないと医師に診断された場合の再接種の費用を助成します。</t>
    <rPh sb="1" eb="5">
      <t>コツズイイショク</t>
    </rPh>
    <rPh sb="8" eb="9">
      <t>タ</t>
    </rPh>
    <rPh sb="10" eb="12">
      <t>イリョウ</t>
    </rPh>
    <rPh sb="12" eb="14">
      <t>コウイ</t>
    </rPh>
    <rPh sb="18" eb="20">
      <t>カコ</t>
    </rPh>
    <rPh sb="21" eb="22">
      <t>ウ</t>
    </rPh>
    <rPh sb="24" eb="26">
      <t>ヨボウ</t>
    </rPh>
    <rPh sb="26" eb="28">
      <t>セッシュ</t>
    </rPh>
    <rPh sb="29" eb="31">
      <t>コウカ</t>
    </rPh>
    <rPh sb="32" eb="34">
      <t>キタイ</t>
    </rPh>
    <rPh sb="39" eb="41">
      <t>イシ</t>
    </rPh>
    <rPh sb="42" eb="44">
      <t>シンダン</t>
    </rPh>
    <rPh sb="47" eb="49">
      <t>バアイ</t>
    </rPh>
    <rPh sb="50" eb="53">
      <t>サイセッシュ</t>
    </rPh>
    <rPh sb="54" eb="56">
      <t>ヒヨウ</t>
    </rPh>
    <rPh sb="57" eb="59">
      <t>ジョセイ</t>
    </rPh>
    <phoneticPr fontId="2"/>
  </si>
  <si>
    <t>商工労政課</t>
    <rPh sb="0" eb="2">
      <t>ショウコウ</t>
    </rPh>
    <rPh sb="2" eb="4">
      <t>ロウセイ</t>
    </rPh>
    <rPh sb="4" eb="5">
      <t>カ</t>
    </rPh>
    <phoneticPr fontId="2"/>
  </si>
  <si>
    <t>農林水産課</t>
    <rPh sb="0" eb="2">
      <t>ノウリン</t>
    </rPh>
    <rPh sb="2" eb="4">
      <t>スイサン</t>
    </rPh>
    <rPh sb="4" eb="5">
      <t>カ</t>
    </rPh>
    <phoneticPr fontId="2"/>
  </si>
  <si>
    <t>https://www.city.ise.mie.jp/kurashi/gomi/hojo/1001464.html</t>
  </si>
  <si>
    <t>　国家試験であるＩＴパスポート試験に合格した人に受験手数料の一部を補助します。</t>
    <rPh sb="1" eb="3">
      <t>コッカ</t>
    </rPh>
    <rPh sb="3" eb="5">
      <t>シケン</t>
    </rPh>
    <rPh sb="15" eb="17">
      <t>シケン</t>
    </rPh>
    <rPh sb="18" eb="20">
      <t>ゴウカク</t>
    </rPh>
    <rPh sb="22" eb="23">
      <t>ヒト</t>
    </rPh>
    <rPh sb="24" eb="26">
      <t>ジュケン</t>
    </rPh>
    <rPh sb="26" eb="29">
      <t>テスウリョウ</t>
    </rPh>
    <rPh sb="30" eb="32">
      <t>イチブ</t>
    </rPh>
    <rPh sb="33" eb="35">
      <t>ホジョ</t>
    </rPh>
    <phoneticPr fontId="2"/>
  </si>
  <si>
    <t>　東京圏から市に移住した方で、三重県のマッチング支援対象求人への就業等で定着に至った場合等に、移住支援金を交付します。</t>
    <rPh sb="34" eb="35">
      <t>トウ</t>
    </rPh>
    <phoneticPr fontId="2"/>
  </si>
  <si>
    <t xml:space="preserve"> 　市内に住所を有する在宅の重度の身体障がい者本人または同一世帯に属する者が、福祉車両を購入または改造するために要する費用について、３０万円を限度として費用の一部を助成します。ただし、本人および介護者等の所得制限があります。</t>
  </si>
  <si>
    <t>　「地域計画」に位置づけられた中心経営体等が融資を受け農業用機械・施設を導入する際の融資残について支援します。</t>
    <rPh sb="2" eb="4">
      <t>チイキ</t>
    </rPh>
    <rPh sb="4" eb="6">
      <t>ケイカク</t>
    </rPh>
    <rPh sb="20" eb="21">
      <t>トウ</t>
    </rPh>
    <phoneticPr fontId="2"/>
  </si>
  <si>
    <t>助成金</t>
    <rPh sb="0" eb="3">
      <t>ジョセイキン</t>
    </rPh>
    <phoneticPr fontId="2"/>
  </si>
  <si>
    <t>　自治会が行うデジタル化促進に関する事業に対して、必要な経費の一部を補助します。</t>
  </si>
  <si>
    <t>補助金</t>
    <rPh sb="0" eb="3">
      <t>ホジョキン</t>
    </rPh>
    <phoneticPr fontId="2"/>
  </si>
  <si>
    <t>計画相談支援体制整備補助金</t>
  </si>
  <si>
    <t>　農業経営基盤強化資金に係る貸付利子の一部を補給し、効率的かつ安定的な農業経営体の育成を図ります。</t>
  </si>
  <si>
    <t>ホームページURL</t>
  </si>
  <si>
    <t>社会福祉法人利用者負担支援事業助成金</t>
    <rPh sb="15" eb="17">
      <t>ジョセイ</t>
    </rPh>
    <rPh sb="17" eb="18">
      <t>キン</t>
    </rPh>
    <phoneticPr fontId="2"/>
  </si>
  <si>
    <t>　市内の指定特定相談支援事業所における相談支援等専門員の人材定着・確保・機能強化等に係る経費の一部を補助します。</t>
    <rPh sb="1" eb="3">
      <t>シナイ</t>
    </rPh>
    <rPh sb="4" eb="6">
      <t>シテイ</t>
    </rPh>
    <rPh sb="6" eb="8">
      <t>トクテイ</t>
    </rPh>
    <rPh sb="8" eb="10">
      <t>ソウダン</t>
    </rPh>
    <rPh sb="10" eb="12">
      <t>シエン</t>
    </rPh>
    <rPh sb="12" eb="14">
      <t>ジギョウ</t>
    </rPh>
    <rPh sb="14" eb="15">
      <t>ショ</t>
    </rPh>
    <rPh sb="19" eb="21">
      <t>ソウダン</t>
    </rPh>
    <rPh sb="21" eb="23">
      <t>シエン</t>
    </rPh>
    <rPh sb="23" eb="24">
      <t>トウ</t>
    </rPh>
    <rPh sb="24" eb="27">
      <t>センモンイン</t>
    </rPh>
    <rPh sb="28" eb="30">
      <t>ジンザイ</t>
    </rPh>
    <rPh sb="30" eb="32">
      <t>テイチャク</t>
    </rPh>
    <rPh sb="33" eb="35">
      <t>カクホ</t>
    </rPh>
    <rPh sb="36" eb="38">
      <t>キノウ</t>
    </rPh>
    <rPh sb="38" eb="40">
      <t>キョウカ</t>
    </rPh>
    <rPh sb="40" eb="41">
      <t>トウ</t>
    </rPh>
    <rPh sb="42" eb="43">
      <t>カカ</t>
    </rPh>
    <rPh sb="44" eb="46">
      <t>ケイヒ</t>
    </rPh>
    <rPh sb="47" eb="49">
      <t>イチブ</t>
    </rPh>
    <rPh sb="50" eb="52">
      <t>ホジョ</t>
    </rPh>
    <phoneticPr fontId="2"/>
  </si>
  <si>
    <t>危機管理課</t>
  </si>
  <si>
    <t>　夜間の犯罪を防止し、安全な市民生活の確保を図るため、自治会が実施する防犯灯の整備等に要する経費に対して予算の範囲内で補助します。</t>
  </si>
  <si>
    <t>https://www.city.ise.mie.jp/kosodate/gyosei/n_josei/1011678.html</t>
  </si>
  <si>
    <t>　市内自主防災隊及び自治会の資機材、防災備蓄、防災倉庫整備、隊員の研修派遣等への補助及び防災訓練の助成を行います。</t>
  </si>
  <si>
    <t>介護</t>
    <rPh sb="0" eb="2">
      <t>カイゴ</t>
    </rPh>
    <phoneticPr fontId="2"/>
  </si>
  <si>
    <t>障がい</t>
    <rPh sb="0" eb="1">
      <t>ショウ</t>
    </rPh>
    <phoneticPr fontId="2"/>
  </si>
  <si>
    <t>高齢</t>
    <rPh sb="0" eb="2">
      <t>コウレイ</t>
    </rPh>
    <phoneticPr fontId="2"/>
  </si>
  <si>
    <t>妊娠・出産</t>
    <rPh sb="0" eb="2">
      <t>ニンシン</t>
    </rPh>
    <rPh sb="3" eb="5">
      <t>シュッサン</t>
    </rPh>
    <phoneticPr fontId="2"/>
  </si>
  <si>
    <t>子育て・教育</t>
    <rPh sb="0" eb="2">
      <t>コソダ</t>
    </rPh>
    <rPh sb="4" eb="6">
      <t>キョウイク</t>
    </rPh>
    <phoneticPr fontId="2"/>
  </si>
  <si>
    <t>住環境</t>
    <rPh sb="0" eb="3">
      <t>ジュウカンキョウ</t>
    </rPh>
    <phoneticPr fontId="2"/>
  </si>
  <si>
    <t>https://www.city.ise.mie.jp/kosodate/gyosei/hitorioya/1002277.html</t>
  </si>
  <si>
    <t>その他
まちづくり</t>
    <rPh sb="2" eb="3">
      <t>タ</t>
    </rPh>
    <phoneticPr fontId="2"/>
  </si>
  <si>
    <t>https://www.city.ise.mie.jp/kurashi/kankyo/hozen/1016396.html</t>
  </si>
  <si>
    <t>https://www.city.ise.mie.jp/kurashi/kankyo/hozen/1016470.html</t>
  </si>
  <si>
    <t>医療・保健</t>
    <rPh sb="0" eb="2">
      <t>イリョウ</t>
    </rPh>
    <rPh sb="3" eb="5">
      <t>ホケン</t>
    </rPh>
    <phoneticPr fontId="2"/>
  </si>
  <si>
    <t>　自治総合センターの助成金を財源に、自治会等が行う集会施設の新築やコミュニティ活動備品の整備等を補助します。</t>
    <rPh sb="30" eb="32">
      <t>シンチク</t>
    </rPh>
    <phoneticPr fontId="2"/>
  </si>
  <si>
    <t>　市が管理する狭あいな道路に面した敷地で、道路後退をして市に寄附した場合、分筆に要した測量登記費用等の一部を助成します。</t>
  </si>
  <si>
    <t>　自治会等の墓地管理者が管理している共同墓地の環境改善を図るため、墓地内の水汲み場、通路等の整備に対し費用の一部を補助します。</t>
  </si>
  <si>
    <t>文化・スポーツ</t>
    <rPh sb="0" eb="2">
      <t>ブンカ</t>
    </rPh>
    <phoneticPr fontId="2"/>
  </si>
  <si>
    <t>https://www.city.ise.mie.jp/sangyo/koyou/roudou/1018506.html</t>
  </si>
  <si>
    <t>　里帰り等の理由により県外の医療機関で子どもの定期予防接種を受ける場合の接種費用を助成します。</t>
  </si>
  <si>
    <t>　風しんの抗体価が低い妊娠を希望する女性等が風しん予防接種を受ける場合に費用の一部を助成します。（上限5,000円）</t>
  </si>
  <si>
    <r>
      <t xml:space="preserve">担当係電話番号
</t>
    </r>
    <r>
      <rPr>
        <b/>
        <sz val="22"/>
        <color rgb="FF0070C0"/>
        <rFont val="BIZ UDゴシック"/>
        <family val="3"/>
        <charset val="128"/>
      </rPr>
      <t>（市外局番：0596）</t>
    </r>
  </si>
  <si>
    <r>
      <t xml:space="preserve">獣害対策係
</t>
    </r>
    <r>
      <rPr>
        <sz val="24"/>
        <color rgb="FF002060"/>
        <rFont val="BIZ UDゴシック"/>
        <family val="3"/>
        <charset val="128"/>
      </rPr>
      <t>21-5645</t>
    </r>
    <rPh sb="0" eb="2">
      <t>ジュウガイ</t>
    </rPh>
    <rPh sb="2" eb="4">
      <t>タイサク</t>
    </rPh>
    <rPh sb="4" eb="5">
      <t>ガカリ</t>
    </rPh>
    <phoneticPr fontId="23"/>
  </si>
  <si>
    <r>
      <t xml:space="preserve">地域自治推進係
</t>
    </r>
    <r>
      <rPr>
        <sz val="24"/>
        <color rgb="FF002060"/>
        <rFont val="BIZ UDゴシック"/>
        <family val="3"/>
        <charset val="128"/>
      </rPr>
      <t>21-5563</t>
    </r>
  </si>
  <si>
    <t>　昭和56年5月31日以前に着工された木造住宅を対象に、無料で耐震診断を実施します。（鉄骨造・コンクリート造やプレハブ住宅等は対象外です）</t>
  </si>
  <si>
    <t>https://www.city.ise.mie.jp/sangyo/koyou/1003032.html</t>
  </si>
  <si>
    <r>
      <t xml:space="preserve">シティプロモーション係
</t>
    </r>
    <r>
      <rPr>
        <sz val="24"/>
        <color rgb="FF002060"/>
        <rFont val="BIZ UDゴシック"/>
        <family val="3"/>
        <charset val="128"/>
      </rPr>
      <t>21-5510</t>
    </r>
    <rPh sb="10" eb="11">
      <t>カカリ</t>
    </rPh>
    <phoneticPr fontId="23"/>
  </si>
  <si>
    <r>
      <t xml:space="preserve">ごみ減量推進係
</t>
    </r>
    <r>
      <rPr>
        <sz val="24"/>
        <color rgb="FF002060"/>
        <rFont val="BIZ UDゴシック"/>
        <family val="3"/>
        <charset val="128"/>
      </rPr>
      <t>37-1443</t>
    </r>
  </si>
  <si>
    <r>
      <t xml:space="preserve">公共交通係
</t>
    </r>
    <r>
      <rPr>
        <sz val="24"/>
        <color rgb="FF002060"/>
        <rFont val="BIZ UDゴシック"/>
        <family val="3"/>
        <charset val="128"/>
      </rPr>
      <t>21‐5593</t>
    </r>
  </si>
  <si>
    <r>
      <t xml:space="preserve">防犯係
</t>
    </r>
    <r>
      <rPr>
        <sz val="24"/>
        <color rgb="FF002060"/>
        <rFont val="BIZ UDゴシック"/>
        <family val="3"/>
        <charset val="128"/>
      </rPr>
      <t>21-5524</t>
    </r>
  </si>
  <si>
    <r>
      <t xml:space="preserve">防災危機管理係
</t>
    </r>
    <r>
      <rPr>
        <sz val="24"/>
        <color rgb="FF002060"/>
        <rFont val="BIZ UDゴシック"/>
        <family val="3"/>
        <charset val="128"/>
      </rPr>
      <t>21-5523</t>
    </r>
  </si>
  <si>
    <t>　身体障がい者が自動車教習所において操作訓練を受け、運転免許を取得したとき、それに要した費用の一部が助成されます（他制度を利用できる方は除きます）。ただし、免許取得後１年以内に申請をしてください。</t>
  </si>
  <si>
    <t>https://www.city.ise.mie.jp/machi/community/katsudo/furusato/index.html</t>
  </si>
  <si>
    <t>　特殊詐欺等の犯罪被害を未然に防止するため、特殊詐欺等被害防止機器の購入費の一部に対し補助金を交付します。</t>
  </si>
  <si>
    <t>https://www.city.ise.mie.jp/machi/community/katsudo/1001382.html</t>
  </si>
  <si>
    <t>　自治会が地域の活動拠点として所有し維持管理している集会所の新築・改築・増築・修繕等の経費の一部を補助します。</t>
  </si>
  <si>
    <t>https://www.city.ise.mie.jp/machi/community/katsudo/1018553.html</t>
  </si>
  <si>
    <t>賞賜金</t>
    <rPh sb="0" eb="1">
      <t>ショウ</t>
    </rPh>
    <rPh sb="1" eb="2">
      <t>タマワ</t>
    </rPh>
    <rPh sb="2" eb="3">
      <t>キン</t>
    </rPh>
    <phoneticPr fontId="2"/>
  </si>
  <si>
    <t>　就学前の児童を対象に、おたふくかぜ予防接種を受ける場合に費用の一部を助成します。</t>
    <rPh sb="1" eb="4">
      <t>シュウガクマエ</t>
    </rPh>
    <rPh sb="5" eb="7">
      <t>ジドウ</t>
    </rPh>
    <rPh sb="8" eb="10">
      <t>タイショウ</t>
    </rPh>
    <phoneticPr fontId="2"/>
  </si>
  <si>
    <t>　安全で安心なまちづくりを推進するため、防犯対策の一環として、自治会が実施する防犯カメラの整備等に要する経費に対して予算の範囲内で補助します。</t>
    <rPh sb="31" eb="34">
      <t>ジチカイ</t>
    </rPh>
    <rPh sb="35" eb="37">
      <t>ジッシ</t>
    </rPh>
    <rPh sb="45" eb="47">
      <t>セイビ</t>
    </rPh>
    <rPh sb="47" eb="48">
      <t>トウ</t>
    </rPh>
    <rPh sb="49" eb="50">
      <t>ヨウ</t>
    </rPh>
    <rPh sb="52" eb="54">
      <t>ケイヒ</t>
    </rPh>
    <rPh sb="55" eb="56">
      <t>タイ</t>
    </rPh>
    <rPh sb="58" eb="60">
      <t>ヨサン</t>
    </rPh>
    <rPh sb="61" eb="64">
      <t>ハンイナイ</t>
    </rPh>
    <rPh sb="65" eb="67">
      <t>ホジョ</t>
    </rPh>
    <phoneticPr fontId="2"/>
  </si>
  <si>
    <t>　介護職員初任者研修及び生活援助従事者研修の受講に要した経費の一部を助成します。</t>
    <rPh sb="10" eb="11">
      <t>オヨ</t>
    </rPh>
    <phoneticPr fontId="2"/>
  </si>
  <si>
    <t>　介護支援専門員及び主任介護支援専門員の資格取得研修等の受講に要した費用の一部を助成します。</t>
    <rPh sb="1" eb="3">
      <t>カイゴ</t>
    </rPh>
    <rPh sb="3" eb="5">
      <t>シエン</t>
    </rPh>
    <rPh sb="5" eb="8">
      <t>センモンイン</t>
    </rPh>
    <rPh sb="8" eb="9">
      <t>オヨ</t>
    </rPh>
    <rPh sb="10" eb="12">
      <t>シュニン</t>
    </rPh>
    <rPh sb="12" eb="14">
      <t>カイゴ</t>
    </rPh>
    <rPh sb="14" eb="16">
      <t>シエン</t>
    </rPh>
    <rPh sb="16" eb="19">
      <t>センモンイン</t>
    </rPh>
    <rPh sb="20" eb="22">
      <t>シカク</t>
    </rPh>
    <rPh sb="22" eb="24">
      <t>シュトク</t>
    </rPh>
    <rPh sb="24" eb="26">
      <t>ケンシュウ</t>
    </rPh>
    <rPh sb="26" eb="27">
      <t>トウ</t>
    </rPh>
    <rPh sb="28" eb="30">
      <t>ジュコウ</t>
    </rPh>
    <rPh sb="31" eb="32">
      <t>ヨウ</t>
    </rPh>
    <rPh sb="34" eb="36">
      <t>ヒヨウ</t>
    </rPh>
    <rPh sb="37" eb="39">
      <t>イチブ</t>
    </rPh>
    <rPh sb="40" eb="42">
      <t>ジョセイ</t>
    </rPh>
    <phoneticPr fontId="2"/>
  </si>
  <si>
    <t>https://www.city.ise.mie.jp/bousai_kyukyu/anzen/bouhan/1015456.html</t>
  </si>
  <si>
    <t>　要介護認定者であり低所得で特に生計が困難であるものに対して社会福祉法人等が利用者負担を軽減する場合に助成を行います。</t>
  </si>
  <si>
    <t>　対象となる自転車を新たに購入する場合に、その購入費の一部を補助します。</t>
  </si>
  <si>
    <t>　障がいのある児童の心身の発達を助長し、また、経済的負担の軽減を図るため、機能訓練施設（三重県立子ども心身発達医療センター等）へ通所するための交通費の一部を助成します。</t>
  </si>
  <si>
    <t>https://www.city.ise.mie.jp/kenkou_fukushi/syougai/shien/1016235.html</t>
  </si>
  <si>
    <t>　市内の計画相談支援事業所に従事又は従事予定の者が相談支援従事者初任者研修を受講した場合に、その受講料を助成します。</t>
  </si>
  <si>
    <t>https://www.city.ise.mie.jp/kenkou_fukushi/kokuho/seido/1011050.html</t>
  </si>
  <si>
    <t>https://www.city.ise.mie.jp/kenkou_fukushi/kenkou/notice/1018596.html</t>
  </si>
  <si>
    <t>　骨髄等ドナー本人及びその者を雇用している市内の事業所に対し助成金を交付します。</t>
  </si>
  <si>
    <t>https://www.city.ise.mie.jp/kosodate/gyosei/n_josei/1017559.html</t>
  </si>
  <si>
    <t>　出産・育児の相談に応じる伴走型相談支援と一体的に実施する経済的支援として、妊婦1人につき現金10万円を原則2回に分けて支給します。</t>
  </si>
  <si>
    <t>　医師が必要と認めた不妊治療・不育治療を受けられる夫婦に対し、その費用の一部を助成します。</t>
  </si>
  <si>
    <t>　保険適用の特定不妊治療と併用して実施された先進的な不妊治療（保険適用外）と保険適用の回数を超えた特定不妊治療を受けられる夫婦に対して費用の一部を助成します。</t>
    <rPh sb="1" eb="3">
      <t>ホケン</t>
    </rPh>
    <rPh sb="3" eb="5">
      <t>テキヨウ</t>
    </rPh>
    <rPh sb="6" eb="8">
      <t>トクテイ</t>
    </rPh>
    <rPh sb="8" eb="10">
      <t>フニン</t>
    </rPh>
    <rPh sb="10" eb="12">
      <t>チリョウ</t>
    </rPh>
    <rPh sb="13" eb="15">
      <t>ヘイヨウ</t>
    </rPh>
    <rPh sb="17" eb="19">
      <t>ジッシ</t>
    </rPh>
    <rPh sb="22" eb="25">
      <t>センシンテキ</t>
    </rPh>
    <rPh sb="26" eb="28">
      <t>フニン</t>
    </rPh>
    <rPh sb="28" eb="30">
      <t>チリョウ</t>
    </rPh>
    <rPh sb="31" eb="33">
      <t>ホケン</t>
    </rPh>
    <rPh sb="33" eb="35">
      <t>テキヨウ</t>
    </rPh>
    <rPh sb="35" eb="36">
      <t>ガイ</t>
    </rPh>
    <rPh sb="38" eb="40">
      <t>ホケン</t>
    </rPh>
    <rPh sb="40" eb="42">
      <t>テキヨウ</t>
    </rPh>
    <rPh sb="43" eb="45">
      <t>カイスウ</t>
    </rPh>
    <rPh sb="46" eb="47">
      <t>コ</t>
    </rPh>
    <rPh sb="49" eb="51">
      <t>トクテイ</t>
    </rPh>
    <rPh sb="51" eb="53">
      <t>フニン</t>
    </rPh>
    <rPh sb="53" eb="55">
      <t>チリョウ</t>
    </rPh>
    <rPh sb="56" eb="57">
      <t>ウ</t>
    </rPh>
    <rPh sb="61" eb="63">
      <t>フウフ</t>
    </rPh>
    <rPh sb="64" eb="65">
      <t>タイ</t>
    </rPh>
    <rPh sb="67" eb="69">
      <t>ヒヨウ</t>
    </rPh>
    <rPh sb="70" eb="72">
      <t>イチブ</t>
    </rPh>
    <rPh sb="73" eb="75">
      <t>ジョセイ</t>
    </rPh>
    <phoneticPr fontId="2"/>
  </si>
  <si>
    <t>　市民税非課税世帯または生活保護世帯に属する方を対象に妊娠に関する経済的負担を軽減するため、費用の助成をします。</t>
    <rPh sb="1" eb="3">
      <t>シミン</t>
    </rPh>
    <rPh sb="3" eb="4">
      <t>ゼイ</t>
    </rPh>
    <rPh sb="4" eb="7">
      <t>ヒカゼイ</t>
    </rPh>
    <rPh sb="7" eb="9">
      <t>セタイ</t>
    </rPh>
    <rPh sb="12" eb="14">
      <t>セイカツ</t>
    </rPh>
    <rPh sb="14" eb="16">
      <t>ホゴ</t>
    </rPh>
    <rPh sb="16" eb="18">
      <t>セタイ</t>
    </rPh>
    <rPh sb="19" eb="20">
      <t>ゾク</t>
    </rPh>
    <rPh sb="22" eb="23">
      <t>カタ</t>
    </rPh>
    <rPh sb="24" eb="26">
      <t>タイショウ</t>
    </rPh>
    <rPh sb="27" eb="29">
      <t>ニンシン</t>
    </rPh>
    <rPh sb="30" eb="31">
      <t>カン</t>
    </rPh>
    <rPh sb="33" eb="36">
      <t>ケイザイテキ</t>
    </rPh>
    <rPh sb="36" eb="38">
      <t>フタン</t>
    </rPh>
    <rPh sb="39" eb="41">
      <t>ケイゲン</t>
    </rPh>
    <rPh sb="46" eb="48">
      <t>ヒヨウ</t>
    </rPh>
    <rPh sb="49" eb="51">
      <t>ジョセイ</t>
    </rPh>
    <phoneticPr fontId="2"/>
  </si>
  <si>
    <t>　里帰り等の理由により県外の医療機関・助産所で受診された場合の受診費を助成します。</t>
  </si>
  <si>
    <r>
      <t xml:space="preserve">母子保健係
</t>
    </r>
    <r>
      <rPr>
        <sz val="24"/>
        <color rgb="FF002060"/>
        <rFont val="BIZ UDゴシック"/>
        <family val="3"/>
        <charset val="128"/>
      </rPr>
      <t>27-2435</t>
    </r>
  </si>
  <si>
    <t>　ひとり親家庭の親の就労に必要な資格取得のための受講料の一部を補助します。</t>
    <rPh sb="8" eb="9">
      <t>オヤ</t>
    </rPh>
    <phoneticPr fontId="2"/>
  </si>
  <si>
    <t>　専門的な資格取得を目指すひとり親家庭の親に対し、受講期間中の生活の負担軽減を図るため、給付金を支給します。</t>
    <rPh sb="20" eb="21">
      <t>オヤ</t>
    </rPh>
    <phoneticPr fontId="2"/>
  </si>
  <si>
    <t>https://www.city.ise.mie.jp/jougesuidou/info/hojo/1003271.html</t>
  </si>
  <si>
    <t>https://www.city.ise.mie.jp/kenkou_fukushi/koureisya/shien/yobou/1002585.html</t>
  </si>
  <si>
    <t>　ひとり親家庭の親または児童が高卒認定試験合格のための受講料の一部を補助します。</t>
  </si>
  <si>
    <t>　養育費の取り決めに係る公正証書等の作成費用や養育費保証契約に係る保証料を補助します。</t>
  </si>
  <si>
    <t>https://www.city.ise.mie.jp/kosodate/gyosei/k_josei/1013768/index.html</t>
  </si>
  <si>
    <t>　市民税非課税世帯、就学援助受給世帯等で、中学生を養育する保護者に対し、学習塾の利用に係る費用を助成します。</t>
    <rPh sb="18" eb="19">
      <t>トウ</t>
    </rPh>
    <rPh sb="25" eb="27">
      <t>ヨウイク</t>
    </rPh>
    <rPh sb="29" eb="32">
      <t>ホゴシャ</t>
    </rPh>
    <rPh sb="33" eb="34">
      <t>タイ</t>
    </rPh>
    <phoneticPr fontId="2"/>
  </si>
  <si>
    <t>https://www.city.ise.mie.jp/kurashi/hikkoshi_sumai/akiya/hojo/1011137.html</t>
  </si>
  <si>
    <t>https://www.city.ise.mie.jp/kosodate/gyosei/hitorioya/1017396.html</t>
  </si>
  <si>
    <t>　高等学校、中等教育学校（後期課程）、高等専門学校、大学（短期大学を含む）、専修学校（高等課程・専門課程）に在学し、経済的な理由により修学が困難な学生等に奨学金を支給し、社会に貢献する有用な人材の育成を図ります。</t>
  </si>
  <si>
    <r>
      <t xml:space="preserve">管理係
</t>
    </r>
    <r>
      <rPr>
        <sz val="24"/>
        <color rgb="FF002060"/>
        <rFont val="BIZ UDゴシック"/>
        <family val="3"/>
        <charset val="128"/>
      </rPr>
      <t>21-5589</t>
    </r>
  </si>
  <si>
    <t>　本市で創業や第二創業を行う者、又は市外から新たに本市に事業所（本社）を移転しようとする者で、一定条件を満たした場合、創業・移転に係る経費の一部を補助します。</t>
  </si>
  <si>
    <t>　住宅に設置する太陽光発電設備や定置型蓄電池に対して補助金を交付します。</t>
  </si>
  <si>
    <t>https://www.city.ise.mie.jp/kurashi/gomi/hojo/1011706.html</t>
  </si>
  <si>
    <t>https://www.city.ise.mie.jp/kenkou_fukushi/koureisya/shien/1012012.html</t>
  </si>
  <si>
    <t>　中小企業者が実施する温室効果ガス排出量算定及び省エネルギー診断等に対して補助金を交付します。</t>
  </si>
  <si>
    <t>　きれいな水環境を保つため、し尿や生活雑排水をきれいにする合併処理浄化槽を設置される方に設置費用の一部を補助します。</t>
  </si>
  <si>
    <t>　望まれずに生まれる犬猫を減らすため、犬猫の不妊・去勢手術を行った方に手術費用の一部を助成します。</t>
  </si>
  <si>
    <t>　生ごみを自分で処理することを促進し、ごみの減量化を図ることを目的に、家庭用のごみ減量化容器購入者、また、事業所用生ごみ処理機を導入する事業者に、補助金を交付します。</t>
  </si>
  <si>
    <t>https://www.city.ise.mie.jp/kosodate/gyosei/kenkou/kenshin/1002518.html</t>
  </si>
  <si>
    <t>　中小企業等が従業員の奨学金を返還した場合に、要した経費の一部を補助します。</t>
    <rPh sb="1" eb="3">
      <t>チュウショウ</t>
    </rPh>
    <rPh sb="3" eb="5">
      <t>キギョウ</t>
    </rPh>
    <rPh sb="5" eb="6">
      <t>トウ</t>
    </rPh>
    <rPh sb="7" eb="10">
      <t>ジュウギョウイン</t>
    </rPh>
    <rPh sb="11" eb="14">
      <t>ショウガクキン</t>
    </rPh>
    <rPh sb="15" eb="17">
      <t>ヘンカン</t>
    </rPh>
    <rPh sb="19" eb="21">
      <t>バアイ</t>
    </rPh>
    <rPh sb="23" eb="24">
      <t>ヨウ</t>
    </rPh>
    <rPh sb="26" eb="28">
      <t>ケイヒ</t>
    </rPh>
    <rPh sb="29" eb="31">
      <t>イチブ</t>
    </rPh>
    <rPh sb="32" eb="34">
      <t>ホジョ</t>
    </rPh>
    <phoneticPr fontId="2"/>
  </si>
  <si>
    <t>若者地元就職応援奨学金返還支援補助金</t>
  </si>
  <si>
    <t>　市内で就業かつ居住を開始した方に、奨学金返還額の一部を助成します。
　※就業先決定前の認定が必要です。</t>
  </si>
  <si>
    <t>https://www.city.ise.mie.jp/sangyo/nourin/nougyouhojo/1003114.html</t>
  </si>
  <si>
    <t>　農産物の産地の強化及び加工品開発等にチャレンジする事業に対して、補助金を交付します。</t>
    <rPh sb="1" eb="4">
      <t>ノウサンブツ</t>
    </rPh>
    <rPh sb="5" eb="7">
      <t>サンチ</t>
    </rPh>
    <rPh sb="8" eb="10">
      <t>キョウカ</t>
    </rPh>
    <rPh sb="10" eb="11">
      <t>オヨ</t>
    </rPh>
    <rPh sb="12" eb="15">
      <t>カコウヒン</t>
    </rPh>
    <rPh sb="15" eb="17">
      <t>カイハツ</t>
    </rPh>
    <rPh sb="17" eb="18">
      <t>トウ</t>
    </rPh>
    <rPh sb="26" eb="28">
      <t>ジギョウ</t>
    </rPh>
    <rPh sb="29" eb="30">
      <t>タイ</t>
    </rPh>
    <rPh sb="33" eb="36">
      <t>ホジョキン</t>
    </rPh>
    <rPh sb="37" eb="39">
      <t>コウフ</t>
    </rPh>
    <phoneticPr fontId="2"/>
  </si>
  <si>
    <t>　農業者等が行う先進的又は地域の特色ある農産物づくりに対する事業に対し、補助金を交付します。</t>
  </si>
  <si>
    <t>ワインぶどう生産拡大支援補助金</t>
    <rPh sb="6" eb="8">
      <t>セイサン</t>
    </rPh>
    <rPh sb="8" eb="10">
      <t>カクダイ</t>
    </rPh>
    <rPh sb="10" eb="12">
      <t>シエン</t>
    </rPh>
    <rPh sb="12" eb="15">
      <t>ホジョキン</t>
    </rPh>
    <phoneticPr fontId="23"/>
  </si>
  <si>
    <t>　農業者等が行う農業の持続的発展及び農村の振興に結びつく事業に対し、補助金を交付します。</t>
  </si>
  <si>
    <t>https://www.city.ise.mie.jp/kosodate/gyosei/n_josei/1016253/1016247.html</t>
  </si>
  <si>
    <t>　農業近代化資金に係る貸付利子の一部を補給し、農業用機械・施設の高度化等、農業経営の近代化を図ります。</t>
  </si>
  <si>
    <t>　耕作放棄地解消事業を行う農業者等に対し、解消・活用するために必要な草刈や耕起などに対して支援します。</t>
  </si>
  <si>
    <t>　農地中間管理機構を通じた農地の貸付けで、まとまった農地を貸付けた地域や担い手への農地の集積・集約化に協力した農家に対して交付します。</t>
  </si>
  <si>
    <r>
      <t xml:space="preserve">農林基盤整備係
</t>
    </r>
    <r>
      <rPr>
        <sz val="24"/>
        <color rgb="FF002060"/>
        <rFont val="BIZ UDゴシック"/>
        <family val="3"/>
        <charset val="128"/>
      </rPr>
      <t>21-5648</t>
    </r>
  </si>
  <si>
    <t>　農業者等の組織が取組む農地法面の草刈や水路の泥上げ、農道・水路等の軽微な補修及び、植栽による景観形成等の共同活動や農業施設の長寿命化のための活動を支援します。</t>
  </si>
  <si>
    <t>　土地改良区、自治会等に対して、土地改良施設の新設、改良、かんがい排水施設の整備、農業用用水管の修理等にかかる費用を補助します。</t>
    <rPh sb="55" eb="57">
      <t>ヒヨウ</t>
    </rPh>
    <phoneticPr fontId="2"/>
  </si>
  <si>
    <t>　市内の農地で農業を営む者に対し、国の補助事業では対応できない農地への有害鳥獣防護柵の設置費用の一部を補助します。</t>
    <rPh sb="1" eb="3">
      <t>シナイ</t>
    </rPh>
    <rPh sb="4" eb="6">
      <t>ノウチ</t>
    </rPh>
    <rPh sb="7" eb="9">
      <t>ノウギョウ</t>
    </rPh>
    <rPh sb="10" eb="11">
      <t>イトナ</t>
    </rPh>
    <rPh sb="12" eb="13">
      <t>モノ</t>
    </rPh>
    <rPh sb="14" eb="15">
      <t>タイ</t>
    </rPh>
    <rPh sb="35" eb="37">
      <t>ユウガイ</t>
    </rPh>
    <rPh sb="37" eb="39">
      <t>チョウジュウ</t>
    </rPh>
    <rPh sb="39" eb="41">
      <t>ボウゴ</t>
    </rPh>
    <rPh sb="43" eb="45">
      <t>セッチ</t>
    </rPh>
    <rPh sb="45" eb="47">
      <t>ヒヨウ</t>
    </rPh>
    <rPh sb="48" eb="50">
      <t>イチブ</t>
    </rPh>
    <rPh sb="51" eb="53">
      <t>ホジョ</t>
    </rPh>
    <phoneticPr fontId="2"/>
  </si>
  <si>
    <t>　経営に係る負担を軽減し、中小企業・小規模企業の持続的発展を促し地域経済の活性化を図るため、市が指定した融資制度について、融資を受けた者に対し、一定条件を満たした場合、融資に係る利子の一部を補助します。</t>
  </si>
  <si>
    <r>
      <t xml:space="preserve">高齢福祉係
</t>
    </r>
    <r>
      <rPr>
        <sz val="24"/>
        <color rgb="FF002060"/>
        <rFont val="BIZ UDゴシック"/>
        <family val="3"/>
        <charset val="128"/>
      </rPr>
      <t>21-5559</t>
    </r>
  </si>
  <si>
    <t>　市内の商業や商店街の振興を図るため、商業環境の整備やにぎわいの創出に新たに取り組む商業団体等に対し、事業費の一部を補助します。</t>
  </si>
  <si>
    <t>　伝統工芸品産業の振興・育成を図るため、伝統工芸品産業の再生及び発展につながる事業に要する経費の一部を補助します。</t>
  </si>
  <si>
    <t>　就学前の児童を対象に、おたふくかぜ予防接種を受ける場合に費用の一部を助成します。</t>
  </si>
  <si>
    <t>　創業者の経営健全化を促進し事業の振興発展に資するため、創業・再挑戦アシスト資金の融資を受けた者に対し、一定条件を満たした場合、融資に係る利子の一部を補助します。</t>
  </si>
  <si>
    <t>　市内で開催される県大会以上の規模の各種学会やスポーツ大会、または文化・スポーツ合宿の参加者が市内で宿泊する費用に対し、補助金を交付します。</t>
  </si>
  <si>
    <t>　耐震診断の結果、「倒壊する可能性が高い」または「倒壊する可能性がある」と判定された場合で、耐震補強設計書を作成する際に要した費用の一部を補助します。</t>
  </si>
  <si>
    <t>「空家等対策の推進に関する特別措置法」に基づく特定空家等や「住宅地区改良法」に基づく不良住宅に認定された空家を除却する際に要した工事費用の一部を補助します。</t>
  </si>
  <si>
    <t>非木造等建築物耐震診断事業補助金</t>
  </si>
  <si>
    <t>　台風などの大雨により住宅が床上浸水の被害を受けた方に対し、復旧に係る工事費用の一部を補助します。</t>
  </si>
  <si>
    <t>　地域の活性化・課題解決の新たな事業を行う個人や団体に、クラウドファンディング型ふるさと納税で受けた寄附金を原資に、事業にかかる経費を補助します。</t>
  </si>
  <si>
    <t>　伊勢市景観計画において重点地区に指定した地区で景観形成基準に適合した建築物及び工作物の建築等に対して補助金の交付を行います。</t>
  </si>
  <si>
    <t>　福祉有償運送を行うNPO法人等に対して輸送用車両（福祉車両）の購入経費や運転者として必要な講習の受講に要した経費の一部を補助します。</t>
  </si>
  <si>
    <t>https://www.city.ise.mie.jp/kenkou_fukushi/kenkou/yobosessyu/1002557.html</t>
  </si>
  <si>
    <t>防犯係
21-5524</t>
  </si>
  <si>
    <r>
      <t xml:space="preserve">障がい福祉係
</t>
    </r>
    <r>
      <rPr>
        <sz val="24"/>
        <color rgb="FF002060"/>
        <rFont val="BIZ UDゴシック"/>
        <family val="3"/>
        <charset val="128"/>
      </rPr>
      <t>21-5558</t>
    </r>
  </si>
  <si>
    <t>　下水道の供用開始の日から3年以内に、公共下水道に接続することにより不用となる浄化槽を、雨水貯留施設として再利用するために行う工事に要する費用のうち2分の1（上限7.5万円）を補助します。</t>
  </si>
  <si>
    <r>
      <t xml:space="preserve">国民健康保険給付係
</t>
    </r>
    <r>
      <rPr>
        <sz val="24"/>
        <color rgb="FF002060"/>
        <rFont val="BIZ UDゴシック"/>
        <family val="3"/>
        <charset val="128"/>
      </rPr>
      <t>21-5646</t>
    </r>
  </si>
  <si>
    <r>
      <t xml:space="preserve">成人健診係
</t>
    </r>
    <r>
      <rPr>
        <sz val="24"/>
        <color rgb="FF002060"/>
        <rFont val="BIZ UDゴシック"/>
        <family val="3"/>
        <charset val="128"/>
      </rPr>
      <t>27-2435</t>
    </r>
    <rPh sb="0" eb="2">
      <t>セイジン</t>
    </rPh>
    <rPh sb="2" eb="4">
      <t>ケンシン</t>
    </rPh>
    <rPh sb="4" eb="5">
      <t>カカリ</t>
    </rPh>
    <phoneticPr fontId="24"/>
  </si>
  <si>
    <t>　がん治療による外見の変化を補完するウィッグ等の購入費用の２／３を助成します。（上限額20,000円）</t>
    <rPh sb="3" eb="5">
      <t>チリョウ</t>
    </rPh>
    <rPh sb="8" eb="10">
      <t>ガイケン</t>
    </rPh>
    <rPh sb="11" eb="13">
      <t>ヘンカ</t>
    </rPh>
    <rPh sb="14" eb="16">
      <t>ホカン</t>
    </rPh>
    <rPh sb="22" eb="23">
      <t>トウ</t>
    </rPh>
    <rPh sb="24" eb="26">
      <t>コウニュウ</t>
    </rPh>
    <rPh sb="26" eb="28">
      <t>ヒヨウ</t>
    </rPh>
    <rPh sb="33" eb="35">
      <t>ジョセイ</t>
    </rPh>
    <rPh sb="40" eb="42">
      <t>ジョウゲン</t>
    </rPh>
    <rPh sb="42" eb="43">
      <t>ガク</t>
    </rPh>
    <rPh sb="49" eb="50">
      <t>エン</t>
    </rPh>
    <phoneticPr fontId="2"/>
  </si>
  <si>
    <r>
      <t xml:space="preserve">地域医療係
</t>
    </r>
    <r>
      <rPr>
        <sz val="24"/>
        <color rgb="FF002060"/>
        <rFont val="BIZ UDゴシック"/>
        <family val="3"/>
        <charset val="128"/>
      </rPr>
      <t>27-2435</t>
    </r>
  </si>
  <si>
    <t>　里帰り等の理由で伊勢地区以外の医療機関や助産所で受診された場合の受診費を助成します。（１回につき上限5,000円）</t>
  </si>
  <si>
    <r>
      <t xml:space="preserve">管理係
</t>
    </r>
    <r>
      <rPr>
        <sz val="24"/>
        <color rgb="FF002060"/>
        <rFont val="BIZ UDゴシック"/>
        <family val="3"/>
        <charset val="128"/>
      </rPr>
      <t>21-5644</t>
    </r>
  </si>
  <si>
    <t>　新生児聴覚スクリーニング検査（再検査も含む）に要した費用を一部助成します。（上限3,000円）</t>
  </si>
  <si>
    <t>https://www.city.ise.mie.jp/kosodate/gyosei/n_josei/1016253/1014115.html</t>
  </si>
  <si>
    <r>
      <t xml:space="preserve">子育て応援係
</t>
    </r>
    <r>
      <rPr>
        <sz val="24"/>
        <color rgb="FF002060"/>
        <rFont val="BIZ UDゴシック"/>
        <family val="3"/>
        <charset val="128"/>
      </rPr>
      <t>21-5713</t>
    </r>
  </si>
  <si>
    <r>
      <t xml:space="preserve">総務係
</t>
    </r>
    <r>
      <rPr>
        <sz val="24"/>
        <color rgb="FF002060"/>
        <rFont val="BIZ UDゴシック"/>
        <family val="3"/>
        <charset val="128"/>
      </rPr>
      <t>22-7875</t>
    </r>
  </si>
  <si>
    <r>
      <t xml:space="preserve">指導係
</t>
    </r>
    <r>
      <rPr>
        <sz val="24"/>
        <color rgb="FF002060"/>
        <rFont val="BIZ UDゴシック"/>
        <family val="3"/>
        <charset val="128"/>
      </rPr>
      <t>22-7881</t>
    </r>
  </si>
  <si>
    <r>
      <t xml:space="preserve">環境対策係
</t>
    </r>
    <r>
      <rPr>
        <sz val="24"/>
        <color rgb="FF002060"/>
        <rFont val="BIZ UDゴシック"/>
        <family val="3"/>
        <charset val="128"/>
      </rPr>
      <t>21-5541</t>
    </r>
  </si>
  <si>
    <t>　市内の中小企業者や中小企業団体等が、販路拡大や新規需要開拓のために商談会等（WEB商談会を含む）に出展する場合、出展料等の一部を補助します。
※同一の補助対象者が補助金の交付を受けられるのは、年度内１回限りです。ただし、令和５年度以降、通算して３回を限度とします。</t>
    <rPh sb="115" eb="116">
      <t>ド</t>
    </rPh>
    <phoneticPr fontId="2"/>
  </si>
  <si>
    <t>　下水道の処理区域内において、供用開始の日から3年以内に、くみ取り便所の水洗化及び排水設備の設置又は改造を行う場合、市のあっせんを経て市と協定した金融機関から無利子で100万円以内の融資を受けることができます。</t>
  </si>
  <si>
    <r>
      <t xml:space="preserve">労政係
</t>
    </r>
    <r>
      <rPr>
        <sz val="24"/>
        <color rgb="FF002060"/>
        <rFont val="BIZ UDゴシック"/>
        <family val="3"/>
        <charset val="128"/>
      </rPr>
      <t>21-5568</t>
    </r>
  </si>
  <si>
    <r>
      <t xml:space="preserve">農業振興係
</t>
    </r>
    <r>
      <rPr>
        <sz val="24"/>
        <color rgb="FF002060"/>
        <rFont val="BIZ UDゴシック"/>
        <family val="3"/>
        <charset val="128"/>
      </rPr>
      <t>21-5645</t>
    </r>
    <rPh sb="0" eb="2">
      <t>ノウギョウ</t>
    </rPh>
    <rPh sb="2" eb="4">
      <t>シンコウ</t>
    </rPh>
    <rPh sb="4" eb="5">
      <t>カカリ</t>
    </rPh>
    <phoneticPr fontId="2"/>
  </si>
  <si>
    <r>
      <t xml:space="preserve">商工係
</t>
    </r>
    <r>
      <rPr>
        <sz val="24"/>
        <color rgb="FF002060"/>
        <rFont val="BIZ UDゴシック"/>
        <family val="3"/>
        <charset val="128"/>
      </rPr>
      <t>21-5512</t>
    </r>
  </si>
  <si>
    <r>
      <t xml:space="preserve">空家対策係
</t>
    </r>
    <r>
      <rPr>
        <sz val="24"/>
        <color rgb="FF002060"/>
        <rFont val="BIZ UDゴシック"/>
        <family val="3"/>
        <charset val="128"/>
      </rPr>
      <t>21-5597</t>
    </r>
  </si>
  <si>
    <t>https://www.city.ise.mie.jp/kosodate/gyosei/hitorioya/1002275.html</t>
  </si>
  <si>
    <t>https://www.city.ise.mie.jp/kenkou_fukushi/syougai/shien/seikatsu/1002709.html</t>
  </si>
  <si>
    <r>
      <t xml:space="preserve">住宅係
</t>
    </r>
    <r>
      <rPr>
        <sz val="24"/>
        <color rgb="FF002060"/>
        <rFont val="BIZ UDゴシック"/>
        <family val="3"/>
        <charset val="128"/>
      </rPr>
      <t>21-5596</t>
    </r>
  </si>
  <si>
    <t>　道路に面したブロック塀（道路面からの高さが1ｍを超えるもの。お隣との境界にあるブロック塀等は対象外）を壊す際に要した費用の一部を補助します。</t>
  </si>
  <si>
    <t>　昭和56年5月31日以前に着工された民間の保育所等が耐震診断を実施する際に要した費用の一部を補助します。</t>
  </si>
  <si>
    <t>https://www.city.ise.mie.jp/bousai_kyukyu/anzen/bouhan/1015266.html</t>
  </si>
  <si>
    <t>https://www.city.ise.mie.jp/bousai_kyukyu/bousai/1001757.html</t>
  </si>
  <si>
    <t>https://www.city.ise.mie.jp/kenkou_fukushi/kaigo/notice/1002443.html</t>
  </si>
  <si>
    <t>https://www.city.ise.mie.jp/kyouiku/sports/hojo/index.html</t>
  </si>
  <si>
    <t>https://www.city.ise.mie.jp/kosodate/gyosei/kenkou/yobousessyu/1017019.html</t>
  </si>
  <si>
    <t>https://www.city.ise.mie.jp/kosodate/gyosei/kenkou/yobousessyu/1002555.html</t>
  </si>
  <si>
    <t>https://www.city.ise.mie.jp/kenkou_fukushi/syougai/shien/seikatsu/1002713.html</t>
  </si>
  <si>
    <t>https://www.city.ise.mie.jp/kosodate/gyosei/kenkou/kenshin/1002492.html</t>
  </si>
  <si>
    <t>https://www.city.ise.mie.jp/kenkou_fukushi/syougai/shien/seikatsu/1011377.html</t>
  </si>
  <si>
    <t>https://www.city.ise.mie.jp/sangyo/syoukou/sangyoshien/1002973.html</t>
  </si>
  <si>
    <t>https://www.city.ise.mie.jp/kenkou_fukushi/syougai/shien/koujo/koutsu/1002686.html</t>
  </si>
  <si>
    <t>https://www.city.ise.mie.jp/kenkou_fukushi/kenkou/notice/1002488.html</t>
  </si>
  <si>
    <t>https://www.city.ise.mie.jp/kosodate/gyosei/kenkou/mother/1002521.html</t>
  </si>
  <si>
    <t>https://www.city.ise.mie.jp/kosodate/gyosei/hitorioya/1002280.html</t>
  </si>
  <si>
    <t>https://www.city.ise.mie.jp/kosodate/gyosei/hitorioya/1013804.html</t>
  </si>
  <si>
    <t>https://www.city.ise.mie.jp/kyouiku/houshin_keikaku/torikumi/english/1001839.html</t>
  </si>
  <si>
    <t>https://www.city.ise.mie.jp/kurashi/kankyo/haisui/1001273.html</t>
  </si>
  <si>
    <t>https://www.city.ise.mie.jp/kurashi/pet/1001256.html</t>
  </si>
  <si>
    <t>https://www.city.ise.mie.jp/kurashi/douro_kasen_kouen/douro_kouji/1005157.html</t>
  </si>
  <si>
    <t>　専門的な資格取得を目指すひとり親家庭の親に対し、受講期間中の生活の負担軽減を図るため、給付金を支給します。</t>
  </si>
  <si>
    <t>https://www.city.ise.mie.jp/sangyo/syoukou/sangyoshien/1009569/1009572.html</t>
  </si>
  <si>
    <t>https://www.city.ise.mie.jp/sangyo/syoukou/sangyoshien/1015081.html</t>
  </si>
  <si>
    <t>https://www.city.ise.mie.jp/sangyo/syoukou/sangyoshien/1009193.html</t>
  </si>
  <si>
    <t>https://www.city.ise.mie.jp/sangyo/syoukou/sangyoshien/1002959.html</t>
  </si>
  <si>
    <t>https://www.city.ise.mie.jp/sangyo/syoukou/sangyoshien/1002972.html</t>
  </si>
  <si>
    <t>https://www.city.ise.mie.jp/sangyo/syoukou/yuuchi/1002952.html</t>
  </si>
  <si>
    <t>https://www.city.ise.mie.jp/bousai_kyukyu/bousai/hojo/1004977.html</t>
  </si>
  <si>
    <t>https://www.city.ise.mie.jp/bousai_kyukyu/bousai/hojo/1004916.html</t>
  </si>
  <si>
    <t>　安全で安心なまちづくりを推進するため、防犯対策の一環として、自治会が実施する防犯カメラの整備等に要する経費に対して予算の範囲内で補助します。</t>
  </si>
  <si>
    <t>https://www.city.ise.mie.jp/kenkou_fukushi/kaigo/notice/1019556.html</t>
  </si>
  <si>
    <t>https://www.city.ise.mie.jp/shisei/furusatonouzei/gcfhojo/index.html</t>
  </si>
  <si>
    <t>交通政策課</t>
    <phoneticPr fontId="2"/>
  </si>
  <si>
    <t>　耐震診断の結果「倒壊する可能性が高い」と判定された木造住宅の耐震補強工事や、空家除却工事の実施、耐震シェルターの設置に要した費用の一部を補助します。</t>
    <rPh sb="46" eb="48">
      <t>ジッシ</t>
    </rPh>
    <rPh sb="49" eb="51">
      <t>タイシン</t>
    </rPh>
    <rPh sb="57" eb="59">
      <t>セッチ</t>
    </rPh>
    <phoneticPr fontId="28"/>
  </si>
  <si>
    <r>
      <t xml:space="preserve">地域福祉係
</t>
    </r>
    <r>
      <rPr>
        <sz val="24"/>
        <color rgb="FF002060"/>
        <rFont val="BIZ UDゴシック"/>
        <family val="3"/>
        <charset val="128"/>
      </rPr>
      <t>21-5712</t>
    </r>
    <rPh sb="4" eb="5">
      <t>カカリ</t>
    </rPh>
    <phoneticPr fontId="2"/>
  </si>
  <si>
    <t>伊勢市中心市街地活性化夜間イベント創出補助金</t>
    <phoneticPr fontId="2"/>
  </si>
  <si>
    <t>　当市中心市街地区域内にて開催される、新規の夜間時間帯（18:00～21:00）を含む観光振興に寄与するイベントについて、実施に係る経費の一部を補助します。</t>
    <rPh sb="1" eb="3">
      <t>トウシ</t>
    </rPh>
    <rPh sb="3" eb="5">
      <t>チュウシン</t>
    </rPh>
    <rPh sb="5" eb="8">
      <t>シガイチ</t>
    </rPh>
    <rPh sb="8" eb="10">
      <t>クイキ</t>
    </rPh>
    <rPh sb="10" eb="11">
      <t>ナイ</t>
    </rPh>
    <rPh sb="13" eb="15">
      <t>カイサイ</t>
    </rPh>
    <rPh sb="19" eb="21">
      <t>シンキ</t>
    </rPh>
    <rPh sb="22" eb="24">
      <t>ヤカン</t>
    </rPh>
    <rPh sb="24" eb="27">
      <t>ジカンタイ</t>
    </rPh>
    <rPh sb="41" eb="42">
      <t>フク</t>
    </rPh>
    <rPh sb="43" eb="45">
      <t>カンコウ</t>
    </rPh>
    <rPh sb="45" eb="47">
      <t>シンコウ</t>
    </rPh>
    <rPh sb="48" eb="50">
      <t>キヨ</t>
    </rPh>
    <rPh sb="61" eb="63">
      <t>ジッシ</t>
    </rPh>
    <rPh sb="64" eb="65">
      <t>カカ</t>
    </rPh>
    <rPh sb="66" eb="68">
      <t>ケイヒ</t>
    </rPh>
    <rPh sb="69" eb="71">
      <t>イチブ</t>
    </rPh>
    <rPh sb="72" eb="74">
      <t>ホジョ</t>
    </rPh>
    <phoneticPr fontId="2"/>
  </si>
  <si>
    <t>新商品開発等支援補助金</t>
    <phoneticPr fontId="2"/>
  </si>
  <si>
    <t>　地域資源を活用した新商品開発等に取り組む企業等に対して、一般財団法人地域総合整備財団が実施する新商品開発等支援補助金の採択を受けた場合、その事業に必要な費用の一部を補助します。なお、令和８年度に公募を行う事業については、令和９年度に取り組む事業が対象となります。</t>
    <rPh sb="44" eb="46">
      <t>ジッシ</t>
    </rPh>
    <rPh sb="71" eb="73">
      <t>ジギョウ</t>
    </rPh>
    <rPh sb="92" eb="94">
      <t>レイワ</t>
    </rPh>
    <rPh sb="95" eb="96">
      <t>ネン</t>
    </rPh>
    <rPh sb="96" eb="97">
      <t>ド</t>
    </rPh>
    <rPh sb="98" eb="100">
      <t>コウボ</t>
    </rPh>
    <rPh sb="101" eb="102">
      <t>オコナ</t>
    </rPh>
    <rPh sb="103" eb="105">
      <t>ジギョウ</t>
    </rPh>
    <rPh sb="111" eb="113">
      <t>レイワ</t>
    </rPh>
    <rPh sb="114" eb="116">
      <t>ネンド</t>
    </rPh>
    <rPh sb="117" eb="118">
      <t>ト</t>
    </rPh>
    <rPh sb="119" eb="120">
      <t>ク</t>
    </rPh>
    <rPh sb="121" eb="123">
      <t>ジギョウ</t>
    </rPh>
    <rPh sb="124" eb="126">
      <t>タイショウ</t>
    </rPh>
    <phoneticPr fontId="1"/>
  </si>
  <si>
    <t>空家リフォーム促進事業補助金</t>
    <phoneticPr fontId="2"/>
  </si>
  <si>
    <t>空家購入促進事業補助金</t>
    <phoneticPr fontId="2"/>
  </si>
  <si>
    <t>　私立幼稚園（一部園を除く）に就園している園児世帯の所得状況等に応じて、給食費のうち副食費の減免を行っています。</t>
    <rPh sb="1" eb="3">
      <t>シリツ</t>
    </rPh>
    <rPh sb="3" eb="6">
      <t>ヨウチエン</t>
    </rPh>
    <rPh sb="7" eb="9">
      <t>イチブ</t>
    </rPh>
    <rPh sb="9" eb="10">
      <t>エン</t>
    </rPh>
    <rPh sb="11" eb="12">
      <t>ノゾ</t>
    </rPh>
    <rPh sb="15" eb="17">
      <t>シュウエン</t>
    </rPh>
    <rPh sb="21" eb="23">
      <t>エンジ</t>
    </rPh>
    <rPh sb="23" eb="25">
      <t>セタイ</t>
    </rPh>
    <rPh sb="26" eb="28">
      <t>ショトク</t>
    </rPh>
    <rPh sb="28" eb="30">
      <t>ジョウキョウ</t>
    </rPh>
    <rPh sb="30" eb="31">
      <t>トウ</t>
    </rPh>
    <rPh sb="32" eb="33">
      <t>オウ</t>
    </rPh>
    <rPh sb="36" eb="38">
      <t>キュウショク</t>
    </rPh>
    <rPh sb="38" eb="39">
      <t>ヒ</t>
    </rPh>
    <rPh sb="42" eb="45">
      <t>フクショクヒ</t>
    </rPh>
    <rPh sb="46" eb="48">
      <t>ゲンメン</t>
    </rPh>
    <rPh sb="49" eb="50">
      <t>オコナ</t>
    </rPh>
    <phoneticPr fontId="2"/>
  </si>
  <si>
    <t>　市内在住の小中学生を対象に、３級英語検定料の全額を年１回（申請期間内のみ）補助します。</t>
    <rPh sb="16" eb="17">
      <t>キュウ</t>
    </rPh>
    <rPh sb="17" eb="19">
      <t>エイゴ</t>
    </rPh>
    <rPh sb="19" eb="21">
      <t>ケンテイ</t>
    </rPh>
    <rPh sb="21" eb="22">
      <t>リョウ</t>
    </rPh>
    <phoneticPr fontId="28"/>
  </si>
  <si>
    <r>
      <t>　若年末期がん患者の在宅における療養生活を支援するために、在宅</t>
    </r>
    <r>
      <rPr>
        <sz val="20"/>
        <color rgb="FF002060"/>
        <rFont val="BIZ UDゴシック"/>
        <family val="3"/>
        <charset val="128"/>
      </rPr>
      <t>での生活支援に係るサービス等費用の一部を助成します（他制度利用者は除く）。</t>
    </r>
    <rPh sb="1" eb="3">
      <t>ジャクネン</t>
    </rPh>
    <rPh sb="3" eb="5">
      <t>マッキ</t>
    </rPh>
    <rPh sb="7" eb="9">
      <t>カンジャ</t>
    </rPh>
    <rPh sb="10" eb="12">
      <t>ザイタク</t>
    </rPh>
    <rPh sb="16" eb="18">
      <t>リョウヨウ</t>
    </rPh>
    <rPh sb="18" eb="20">
      <t>セイカツ</t>
    </rPh>
    <rPh sb="21" eb="23">
      <t>シエン</t>
    </rPh>
    <rPh sb="29" eb="31">
      <t>ザイタク</t>
    </rPh>
    <rPh sb="33" eb="35">
      <t>セイカツ</t>
    </rPh>
    <rPh sb="35" eb="37">
      <t>シエン</t>
    </rPh>
    <rPh sb="38" eb="39">
      <t>カカ</t>
    </rPh>
    <rPh sb="44" eb="45">
      <t>トウ</t>
    </rPh>
    <rPh sb="45" eb="47">
      <t>ヒヨウ</t>
    </rPh>
    <rPh sb="48" eb="50">
      <t>イチブ</t>
    </rPh>
    <rPh sb="51" eb="53">
      <t>ジョセイ</t>
    </rPh>
    <rPh sb="60" eb="62">
      <t>リヨウ</t>
    </rPh>
    <rPh sb="62" eb="63">
      <t>シャ</t>
    </rPh>
    <rPh sb="64" eb="65">
      <t>ノゾ</t>
    </rPh>
    <phoneticPr fontId="2"/>
  </si>
  <si>
    <r>
      <t>　中小製造業関連の事業者または団体の育成を図るため、新製品・新技術の研究開発に係る経費の一部を補助します。</t>
    </r>
    <r>
      <rPr>
        <sz val="20"/>
        <color rgb="FF002060"/>
        <rFont val="BIZ UDゴシック"/>
        <family val="3"/>
        <charset val="128"/>
      </rPr>
      <t>令和８年度の公募をもって事業を終了し、次年度は公募を行いません。</t>
    </r>
    <rPh sb="53" eb="55">
      <t>レイワ</t>
    </rPh>
    <rPh sb="56" eb="58">
      <t>ネンド</t>
    </rPh>
    <rPh sb="59" eb="61">
      <t>コウボ</t>
    </rPh>
    <rPh sb="65" eb="67">
      <t>ジギョウ</t>
    </rPh>
    <rPh sb="68" eb="70">
      <t>シュウリョウ</t>
    </rPh>
    <rPh sb="72" eb="75">
      <t>ジネンド</t>
    </rPh>
    <rPh sb="76" eb="78">
      <t>コウボ</t>
    </rPh>
    <rPh sb="79" eb="80">
      <t>オコナ</t>
    </rPh>
    <phoneticPr fontId="2"/>
  </si>
  <si>
    <r>
      <t>　</t>
    </r>
    <r>
      <rPr>
        <sz val="20"/>
        <color rgb="FF002060"/>
        <rFont val="BIZ UDゴシック"/>
        <family val="3"/>
        <charset val="128"/>
      </rPr>
      <t>工場等（製造施設・ホテル・情報サービス施設・研究施設）を新設・増設・移転する際に奨励金を交付します。</t>
    </r>
    <rPh sb="1" eb="3">
      <t>コウジョウ</t>
    </rPh>
    <rPh sb="3" eb="4">
      <t>トウ</t>
    </rPh>
    <rPh sb="5" eb="7">
      <t>セイゾウ</t>
    </rPh>
    <rPh sb="7" eb="9">
      <t>シセツ</t>
    </rPh>
    <rPh sb="14" eb="16">
      <t>ジョウホウ</t>
    </rPh>
    <rPh sb="20" eb="22">
      <t>シセツ</t>
    </rPh>
    <rPh sb="23" eb="25">
      <t>ケンキュウ</t>
    </rPh>
    <rPh sb="25" eb="27">
      <t>シセツ</t>
    </rPh>
    <rPh sb="29" eb="31">
      <t>シンセツ</t>
    </rPh>
    <rPh sb="32" eb="34">
      <t>ゾウセツ</t>
    </rPh>
    <rPh sb="35" eb="37">
      <t>イテン</t>
    </rPh>
    <rPh sb="39" eb="40">
      <t>サイ</t>
    </rPh>
    <rPh sb="41" eb="44">
      <t>ショウレイキン</t>
    </rPh>
    <rPh sb="45" eb="47">
      <t>コウフ</t>
    </rPh>
    <phoneticPr fontId="2"/>
  </si>
  <si>
    <t>　市内の概ね1年以上、かつ耐震基準を満たす空家をリフォームし、１０年以上居住する方に対して、工事費用の一部を補助します。</t>
    <rPh sb="1" eb="3">
      <t>シナイ</t>
    </rPh>
    <rPh sb="21" eb="23">
      <t>アキヤ</t>
    </rPh>
    <rPh sb="33" eb="38">
      <t>ネンイジョウキョジュウ</t>
    </rPh>
    <rPh sb="40" eb="41">
      <t>カタ</t>
    </rPh>
    <rPh sb="42" eb="43">
      <t>タイ</t>
    </rPh>
    <rPh sb="46" eb="48">
      <t>コウジ</t>
    </rPh>
    <rPh sb="48" eb="50">
      <t>ヒヨウ</t>
    </rPh>
    <rPh sb="51" eb="53">
      <t>イチブ</t>
    </rPh>
    <rPh sb="54" eb="56">
      <t>ホジョ</t>
    </rPh>
    <phoneticPr fontId="28"/>
  </si>
  <si>
    <t>　市内の概ね1年以上、かつ耐震基準を満たす空家を購入及びリフォームし、１０年以上居住する方に対して、購入及び工事費用の一部を補助します。</t>
    <rPh sb="4" eb="5">
      <t>オオム</t>
    </rPh>
    <rPh sb="7" eb="10">
      <t>ネンイジョウ</t>
    </rPh>
    <rPh sb="13" eb="17">
      <t>タイシンキジュン</t>
    </rPh>
    <rPh sb="18" eb="19">
      <t>ミ</t>
    </rPh>
    <rPh sb="24" eb="26">
      <t>コウニュウ</t>
    </rPh>
    <rPh sb="26" eb="27">
      <t>オヨ</t>
    </rPh>
    <rPh sb="50" eb="52">
      <t>コウニュウ</t>
    </rPh>
    <rPh sb="52" eb="53">
      <t>オヨ</t>
    </rPh>
    <rPh sb="54" eb="56">
      <t>コウジ</t>
    </rPh>
    <phoneticPr fontId="28"/>
  </si>
  <si>
    <r>
      <rPr>
        <sz val="20"/>
        <color rgb="FF002060"/>
        <rFont val="BIZ UDゴシック"/>
        <family val="3"/>
        <charset val="128"/>
      </rPr>
      <t>　昭和56年5月31日以前に着工された木造住宅を対象に、無料で耐震診断を実施します。（鉄骨造・コンクリート造やプレハブ住宅等は対象外です）</t>
    </r>
    <rPh sb="53" eb="54">
      <t>ゾウ</t>
    </rPh>
    <phoneticPr fontId="2"/>
  </si>
  <si>
    <r>
      <t xml:space="preserve">学事保健係
</t>
    </r>
    <r>
      <rPr>
        <sz val="24"/>
        <color rgb="FF002060"/>
        <rFont val="BIZ UDゴシック"/>
        <family val="3"/>
        <charset val="128"/>
      </rPr>
      <t>22-7879</t>
    </r>
    <rPh sb="2" eb="4">
      <t>ホケン</t>
    </rPh>
    <phoneticPr fontId="28"/>
  </si>
  <si>
    <r>
      <t xml:space="preserve">観光事業係
</t>
    </r>
    <r>
      <rPr>
        <sz val="24"/>
        <color rgb="FF002060"/>
        <rFont val="BIZ UDゴシック"/>
        <family val="3"/>
        <charset val="128"/>
      </rPr>
      <t>21-5542</t>
    </r>
    <rPh sb="2" eb="4">
      <t>ジギョウ</t>
    </rPh>
    <rPh sb="4" eb="5">
      <t>カカリ</t>
    </rPh>
    <phoneticPr fontId="2"/>
  </si>
  <si>
    <t>労働
・
能力開発</t>
    <phoneticPr fontId="2"/>
  </si>
  <si>
    <t>市民・住民活動等</t>
    <phoneticPr fontId="2"/>
  </si>
  <si>
    <t>健康
福祉</t>
    <phoneticPr fontId="2"/>
  </si>
  <si>
    <t>健康
福祉</t>
    <phoneticPr fontId="2"/>
  </si>
  <si>
    <t>　多胎妊婦が妊婦健康診査の14回に追加して受診された場合の受診費を助成します。
（１回につき上限5,060円　5回まで）</t>
    <phoneticPr fontId="2"/>
  </si>
  <si>
    <t>　ひとり親家庭の親の就労に必要な資格取得のための受講料の一部を補助します。</t>
    <phoneticPr fontId="2"/>
  </si>
  <si>
    <t>令和８年度　伊勢市　補助金等一覧表</t>
    <phoneticPr fontId="2"/>
  </si>
  <si>
    <t>医療・保健</t>
    <phoneticPr fontId="2"/>
  </si>
  <si>
    <t>子育て・教育</t>
    <phoneticPr fontId="2"/>
  </si>
  <si>
    <t>妊娠
・
出産
・
子育て
・
教育</t>
    <phoneticPr fontId="2"/>
  </si>
  <si>
    <t>妊娠
・
出産
・
子育て
・
教育</t>
    <phoneticPr fontId="2"/>
  </si>
  <si>
    <t>介護</t>
    <phoneticPr fontId="2"/>
  </si>
  <si>
    <t>農林水産業</t>
    <phoneticPr fontId="2"/>
  </si>
  <si>
    <t>農林水産業</t>
    <phoneticPr fontId="2"/>
  </si>
  <si>
    <t>産業</t>
    <phoneticPr fontId="2"/>
  </si>
  <si>
    <t>産業</t>
    <phoneticPr fontId="2"/>
  </si>
  <si>
    <t>防災・防犯</t>
    <phoneticPr fontId="2"/>
  </si>
  <si>
    <t>まち
づくり</t>
    <phoneticPr fontId="2"/>
  </si>
  <si>
    <t>まち
づくり</t>
    <phoneticPr fontId="2"/>
  </si>
  <si>
    <t>住宅政策課</t>
    <phoneticPr fontId="2"/>
  </si>
  <si>
    <t>住宅政策課</t>
    <phoneticPr fontId="2"/>
  </si>
  <si>
    <r>
      <t xml:space="preserve">住宅係
</t>
    </r>
    <r>
      <rPr>
        <sz val="24"/>
        <color rgb="FF002060"/>
        <rFont val="BIZ UDゴシック"/>
        <family val="3"/>
        <charset val="128"/>
      </rPr>
      <t>21-5596</t>
    </r>
    <phoneticPr fontId="2"/>
  </si>
  <si>
    <t>https://www.city.ise.mie.jp/kosodate/gyosei/n_josei/1018732.html</t>
    <phoneticPr fontId="2"/>
  </si>
  <si>
    <t>農業振興係
21-5645</t>
    <phoneticPr fontId="2"/>
  </si>
  <si>
    <t>給排水
サービス課</t>
    <rPh sb="0" eb="3">
      <t>キュウハイスイ</t>
    </rPh>
    <rPh sb="8" eb="9">
      <t>カ</t>
    </rPh>
    <phoneticPr fontId="2"/>
  </si>
  <si>
    <t>介護保険課</t>
    <phoneticPr fontId="2"/>
  </si>
  <si>
    <t>介護保険課</t>
    <phoneticPr fontId="2"/>
  </si>
  <si>
    <r>
      <t xml:space="preserve">介護給付係
</t>
    </r>
    <r>
      <rPr>
        <sz val="24"/>
        <color rgb="FF002060"/>
        <rFont val="BIZ UDゴシック"/>
        <family val="3"/>
        <charset val="128"/>
      </rPr>
      <t>21-5560</t>
    </r>
    <phoneticPr fontId="2"/>
  </si>
  <si>
    <t>介護給付係
21-5560</t>
    <phoneticPr fontId="2"/>
  </si>
  <si>
    <r>
      <t xml:space="preserve">排水設備係
</t>
    </r>
    <r>
      <rPr>
        <sz val="24"/>
        <color rgb="FF002060"/>
        <rFont val="BIZ UDゴシック"/>
        <family val="3"/>
        <charset val="128"/>
      </rPr>
      <t>65-5264</t>
    </r>
    <phoneticPr fontId="2"/>
  </si>
  <si>
    <r>
      <t xml:space="preserve">排水設備係
</t>
    </r>
    <r>
      <rPr>
        <sz val="24"/>
        <color rgb="FF002060"/>
        <rFont val="BIZ UDゴシック"/>
        <family val="3"/>
        <charset val="128"/>
      </rPr>
      <t>65-5264</t>
    </r>
    <phoneticPr fontId="2"/>
  </si>
  <si>
    <t>農林水産課</t>
    <phoneticPr fontId="2"/>
  </si>
  <si>
    <t>　下水道の処理区域内において、供用開始の日から3年以内に、市民税非課税世帯等でくみ取り便所の水洗化及び排水設備の設置又は改造を行う者に対し、その工事に必要となる費用の2分の1に相当する額（上限38万円）を助成します。</t>
    <phoneticPr fontId="2"/>
  </si>
  <si>
    <t>　下水道の処理区域内において、供用開始の日から3年以内に、市民税非課税世帯等でくみ取り便所の水洗化及び排水設備の設置又は改造を行う者に対し、その工事に必要となる費用の2分の1に相当する額（上限38万円）を助成します。</t>
    <phoneticPr fontId="2"/>
  </si>
  <si>
    <t>分野</t>
    <phoneticPr fontId="2"/>
  </si>
  <si>
    <t>　ひとり親家庭等を対象に、20歳未満の大学等受験生の大学受験料や模試受験料を補助します。（模試受験料のみ中学３年生も対象）</t>
    <rPh sb="4" eb="5">
      <t>オヤ</t>
    </rPh>
    <rPh sb="5" eb="7">
      <t>カテイ</t>
    </rPh>
    <rPh sb="7" eb="8">
      <t>トウ</t>
    </rPh>
    <rPh sb="9" eb="11">
      <t>タイショウ</t>
    </rPh>
    <rPh sb="15" eb="18">
      <t>サイミマン</t>
    </rPh>
    <rPh sb="19" eb="21">
      <t>ダイガク</t>
    </rPh>
    <rPh sb="21" eb="22">
      <t>トウ</t>
    </rPh>
    <rPh sb="22" eb="24">
      <t>ジュケン</t>
    </rPh>
    <rPh sb="24" eb="25">
      <t>セイ</t>
    </rPh>
    <rPh sb="26" eb="28">
      <t>ダイガク</t>
    </rPh>
    <rPh sb="28" eb="31">
      <t>ジュケンリョウ</t>
    </rPh>
    <rPh sb="32" eb="34">
      <t>モシ</t>
    </rPh>
    <rPh sb="34" eb="37">
      <t>ジュケンリョウ</t>
    </rPh>
    <rPh sb="38" eb="40">
      <t>ホジョ</t>
    </rPh>
    <rPh sb="45" eb="47">
      <t>モシ</t>
    </rPh>
    <rPh sb="47" eb="50">
      <t>ジュケンリョウ</t>
    </rPh>
    <rPh sb="52" eb="54">
      <t>チュウガク</t>
    </rPh>
    <rPh sb="55" eb="57">
      <t>ネンセイ</t>
    </rPh>
    <rPh sb="58" eb="60">
      <t>タイショウ</t>
    </rPh>
    <phoneticPr fontId="2"/>
  </si>
  <si>
    <r>
      <t xml:space="preserve">環境対策係
</t>
    </r>
    <r>
      <rPr>
        <sz val="24"/>
        <color rgb="FF002060"/>
        <rFont val="BIZ UDゴシック"/>
        <family val="3"/>
        <charset val="128"/>
      </rPr>
      <t>21-5541</t>
    </r>
    <phoneticPr fontId="2"/>
  </si>
  <si>
    <t>住宅係
21-5596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</si>
</sst>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rgb="FF000000"/>
      <name val="ＭＳ Ｐゴシック"/>
      <family val="3"/>
    </font>
    <font>
      <sz val="11"/>
      <color theme="1"/>
      <name val="游ゴシック"/>
      <family val="2"/>
      <scheme val="minor"/>
    </font>
    <font>
      <sz val="6"/>
      <name val="ＭＳ Ｐゴシック"/>
      <family val="3"/>
    </font>
    <font>
      <sz val="20"/>
      <name val="BIZ UDゴシック"/>
      <family val="3"/>
    </font>
    <font>
      <sz val="20"/>
      <color rgb="FFFF0000"/>
      <name val="BIZ UDゴシック"/>
      <family val="3"/>
    </font>
    <font>
      <sz val="14"/>
      <color rgb="FFFF0000"/>
      <name val="BIZ UDゴシック"/>
      <family val="3"/>
    </font>
    <font>
      <sz val="11"/>
      <color rgb="FFFF0000"/>
      <name val="BIZ UDゴシック"/>
      <family val="3"/>
    </font>
    <font>
      <sz val="11"/>
      <name val="BIZ UDゴシック"/>
      <family val="3"/>
    </font>
    <font>
      <sz val="16"/>
      <color rgb="FFFF0000"/>
      <name val="BIZ UDゴシック"/>
      <family val="3"/>
    </font>
    <font>
      <sz val="20"/>
      <color theme="1"/>
      <name val="BIZ UDゴシック"/>
      <family val="3"/>
    </font>
    <font>
      <sz val="11"/>
      <color rgb="FF000000"/>
      <name val="BIZ UDゴシック"/>
      <family val="3"/>
    </font>
    <font>
      <sz val="11"/>
      <color rgb="FF0000FF"/>
      <name val="BIZ UDゴシック"/>
      <family val="3"/>
    </font>
    <font>
      <b/>
      <sz val="20"/>
      <name val="BIZ UDゴシック"/>
      <family val="3"/>
    </font>
    <font>
      <sz val="12"/>
      <color rgb="FFFF0000"/>
      <name val="BIZ UDゴシック"/>
      <family val="3"/>
    </font>
    <font>
      <b/>
      <sz val="26"/>
      <name val="BIZ UDゴシック"/>
      <family val="3"/>
    </font>
    <font>
      <b/>
      <sz val="24"/>
      <name val="BIZ UDゴシック"/>
      <family val="3"/>
    </font>
    <font>
      <sz val="20"/>
      <color rgb="FF0000FF"/>
      <name val="BIZ UDゴシック"/>
      <family val="3"/>
    </font>
    <font>
      <u/>
      <sz val="8.25"/>
      <color rgb="FF0000FF"/>
      <name val="ＭＳ Ｐゴシック"/>
      <family val="3"/>
    </font>
    <font>
      <sz val="20"/>
      <color rgb="FF002060"/>
      <name val="BIZ UDゴシック"/>
      <family val="3"/>
    </font>
    <font>
      <b/>
      <sz val="22"/>
      <name val="BIZ UDゴシック"/>
      <family val="3"/>
    </font>
    <font>
      <sz val="21"/>
      <color rgb="FF002060"/>
      <name val="BIZ UDゴシック"/>
      <family val="3"/>
    </font>
    <font>
      <b/>
      <sz val="20"/>
      <color theme="1"/>
      <name val="BIZ UDゴシック"/>
      <family val="3"/>
    </font>
    <font>
      <b/>
      <sz val="12"/>
      <color rgb="FFFF0000"/>
      <name val="BIZ UDゴシック"/>
      <family val="3"/>
    </font>
    <font>
      <sz val="20"/>
      <color rgb="FFFF0000"/>
      <name val="メイリオ"/>
      <family val="3"/>
    </font>
    <font>
      <sz val="20"/>
      <name val="メイリオ"/>
      <family val="3"/>
    </font>
    <font>
      <sz val="24"/>
      <color rgb="FF002060"/>
      <name val="BIZ UDゴシック"/>
      <family val="3"/>
      <charset val="128"/>
    </font>
    <font>
      <b/>
      <sz val="22"/>
      <color rgb="FF0070C0"/>
      <name val="BIZ UDゴシック"/>
      <family val="3"/>
      <charset val="128"/>
    </font>
    <font>
      <sz val="20"/>
      <color rgb="FF002060"/>
      <name val="BIZ UDゴシック"/>
      <family val="3"/>
      <charset val="128"/>
    </font>
    <font>
      <sz val="6"/>
      <name val="ＭＳ Ｐゴシック"/>
      <family val="3"/>
      <charset val="128"/>
    </font>
    <font>
      <sz val="21"/>
      <color rgb="FF002060"/>
      <name val="BIZ UDゴシック"/>
      <family val="3"/>
      <charset val="128"/>
    </font>
    <font>
      <b/>
      <u/>
      <sz val="22"/>
      <color rgb="FF0000FF"/>
      <name val="BIZ UDPゴシック"/>
      <family val="3"/>
      <charset val="128"/>
    </font>
    <font>
      <b/>
      <sz val="22"/>
      <color rgb="FF0000FF"/>
      <name val="BIZ UDPゴシック"/>
      <family val="3"/>
      <charset val="128"/>
    </font>
    <font>
      <sz val="20"/>
      <color theme="1"/>
      <name val="BIZ UDゴシック"/>
      <family val="3"/>
      <charset val="128"/>
    </font>
    <font>
      <b/>
      <sz val="30"/>
      <color rgb="FF0000FF"/>
      <name val="BIZ UDゴシック"/>
      <family val="3"/>
      <charset val="128"/>
    </font>
  </fonts>
  <fills count="4">
    <fill>
      <patternFill patternType="none"/>
    </fill>
    <fill>
      <patternFill patternType="gray125"/>
    </fill>
    <fill>
      <patternFill patternType="solid">
        <fgColor rgb="FFFDEADA"/>
        <bgColor rgb="FFFFFFFF"/>
      </patternFill>
    </fill>
    <fill>
      <patternFill patternType="solid">
        <fgColor theme="5" tint="0.79998168889431442"/>
        <bgColor indexed="64"/>
      </patternFill>
    </fill>
  </fills>
  <borders count="77">
    <border>
      <left/>
      <right/>
      <top/>
      <bottom/>
      <diagonal/>
    </border>
    <border>
      <left/>
      <right style="hair">
        <color auto="1"/>
      </right>
      <top/>
      <bottom/>
      <diagonal/>
    </border>
    <border>
      <left style="medium">
        <color auto="1"/>
      </left>
      <right style="thin">
        <color auto="1"/>
      </right>
      <top style="medium">
        <color auto="1"/>
      </top>
      <bottom style="thin">
        <color auto="1"/>
      </bottom>
      <diagonal/>
    </border>
    <border>
      <left style="medium">
        <color auto="1"/>
      </left>
      <right style="hair">
        <color auto="1"/>
      </right>
      <top style="thin">
        <color auto="1"/>
      </top>
      <bottom/>
      <diagonal/>
    </border>
    <border>
      <left style="medium">
        <color auto="1"/>
      </left>
      <right style="hair">
        <color auto="1"/>
      </right>
      <top/>
      <bottom/>
      <diagonal/>
    </border>
    <border>
      <left style="medium">
        <color auto="1"/>
      </left>
      <right style="hair">
        <color auto="1"/>
      </right>
      <top/>
      <bottom style="medium">
        <color auto="1"/>
      </bottom>
      <diagonal/>
    </border>
    <border>
      <left style="medium">
        <color auto="1"/>
      </left>
      <right style="hair">
        <color auto="1"/>
      </right>
      <top style="medium">
        <color auto="1"/>
      </top>
      <bottom/>
      <diagonal/>
    </border>
    <border>
      <left style="hair">
        <color auto="1"/>
      </left>
      <right/>
      <top style="thin">
        <color auto="1"/>
      </top>
      <bottom/>
      <diagonal/>
    </border>
    <border>
      <left style="hair">
        <color auto="1"/>
      </left>
      <right/>
      <top/>
      <bottom/>
      <diagonal/>
    </border>
    <border>
      <left style="hair">
        <color auto="1"/>
      </left>
      <right/>
      <top/>
      <bottom style="medium">
        <color auto="1"/>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top style="medium">
        <color auto="1"/>
      </top>
      <bottom/>
      <diagonal/>
    </border>
    <border>
      <left style="hair">
        <color auto="1"/>
      </left>
      <right style="hair">
        <color auto="1"/>
      </right>
      <top style="medium">
        <color auto="1"/>
      </top>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
      <left style="hair">
        <color auto="1"/>
      </left>
      <right style="thin">
        <color auto="1"/>
      </right>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bottom style="medium">
        <color auto="1"/>
      </bottom>
      <diagonal/>
    </border>
    <border>
      <left/>
      <right style="thin">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bottom style="thin">
        <color auto="1"/>
      </bottom>
      <diagonal/>
    </border>
    <border>
      <left style="thin">
        <color auto="1"/>
      </left>
      <right/>
      <top/>
      <bottom/>
      <diagonal/>
    </border>
    <border>
      <left style="thin">
        <color auto="1"/>
      </left>
      <right/>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medium">
        <color auto="1"/>
      </bottom>
      <diagonal/>
    </border>
    <border>
      <left/>
      <right style="hair">
        <color auto="1"/>
      </right>
      <top style="medium">
        <color auto="1"/>
      </top>
      <bottom/>
      <diagonal/>
    </border>
    <border>
      <left/>
      <right style="thin">
        <color auto="1"/>
      </right>
      <top style="hair">
        <color auto="1"/>
      </top>
      <bottom style="thin">
        <color auto="1"/>
      </bottom>
      <diagonal/>
    </border>
    <border>
      <left/>
      <right style="hair">
        <color auto="1"/>
      </right>
      <top style="thin">
        <color auto="1"/>
      </top>
      <bottom/>
      <diagonal/>
    </border>
    <border>
      <left/>
      <right/>
      <top style="hair">
        <color auto="1"/>
      </top>
      <bottom style="thin">
        <color auto="1"/>
      </bottom>
      <diagonal/>
    </border>
    <border>
      <left/>
      <right/>
      <top style="thin">
        <color auto="1"/>
      </top>
      <bottom style="hair">
        <color auto="1"/>
      </bottom>
      <diagonal/>
    </border>
    <border>
      <left/>
      <right/>
      <top style="hair">
        <color auto="1"/>
      </top>
      <bottom/>
      <diagonal/>
    </border>
    <border>
      <left/>
      <right/>
      <top style="medium">
        <color auto="1"/>
      </top>
      <bottom style="hair">
        <color auto="1"/>
      </bottom>
      <diagonal/>
    </border>
    <border>
      <left/>
      <right style="hair">
        <color auto="1"/>
      </right>
      <top style="thin">
        <color auto="1"/>
      </top>
      <bottom style="hair">
        <color auto="1"/>
      </bottom>
      <diagonal/>
    </border>
    <border>
      <left/>
      <right/>
      <top style="thin">
        <color auto="1"/>
      </top>
      <bottom/>
      <diagonal/>
    </border>
    <border>
      <left/>
      <right/>
      <top style="medium">
        <color auto="1"/>
      </top>
      <bottom/>
      <diagonal/>
    </border>
    <border>
      <left/>
      <right/>
      <top style="hair">
        <color auto="1"/>
      </top>
      <bottom style="medium">
        <color auto="1"/>
      </bottom>
      <diagonal/>
    </border>
    <border>
      <left/>
      <right style="hair">
        <color auto="1"/>
      </right>
      <top/>
      <bottom style="hair">
        <color auto="1"/>
      </bottom>
      <diagonal/>
    </border>
    <border>
      <left/>
      <right style="thin">
        <color auto="1"/>
      </right>
      <top style="medium">
        <color auto="1"/>
      </top>
      <bottom style="hair">
        <color auto="1"/>
      </bottom>
      <diagonal/>
    </border>
    <border>
      <left style="hair">
        <color auto="1"/>
      </left>
      <right/>
      <top style="thin">
        <color auto="1"/>
      </top>
      <bottom style="hair">
        <color auto="1"/>
      </bottom>
      <diagonal/>
    </border>
    <border>
      <left/>
      <right style="thin">
        <color auto="1"/>
      </right>
      <top style="hair">
        <color auto="1"/>
      </top>
      <bottom/>
      <diagonal/>
    </border>
    <border>
      <left/>
      <right/>
      <top/>
      <bottom style="hair">
        <color auto="1"/>
      </bottom>
      <diagonal/>
    </border>
    <border>
      <left/>
      <right style="thin">
        <color auto="1"/>
      </right>
      <top style="hair">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thin">
        <color auto="1"/>
      </top>
      <bottom/>
      <diagonal/>
    </border>
    <border>
      <left/>
      <right style="medium">
        <color auto="1"/>
      </right>
      <top style="thin">
        <color auto="1"/>
      </top>
      <bottom style="thin">
        <color auto="1"/>
      </bottom>
      <diagonal/>
    </border>
    <border>
      <left/>
      <right style="thin">
        <color auto="1"/>
      </right>
      <top style="thin">
        <color indexed="64"/>
      </top>
      <bottom style="hair">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thin">
        <color auto="1"/>
      </left>
      <right/>
      <top style="medium">
        <color auto="1"/>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auto="1"/>
      </left>
      <right style="medium">
        <color indexed="64"/>
      </right>
      <top/>
      <bottom style="medium">
        <color auto="1"/>
      </bottom>
      <diagonal/>
    </border>
    <border>
      <left style="thin">
        <color auto="1"/>
      </left>
      <right style="medium">
        <color indexed="64"/>
      </right>
      <top/>
      <bottom style="thin">
        <color auto="1"/>
      </bottom>
      <diagonal/>
    </border>
    <border>
      <left style="thin">
        <color auto="1"/>
      </left>
      <right style="medium">
        <color auto="1"/>
      </right>
      <top style="medium">
        <color indexed="64"/>
      </top>
      <bottom/>
      <diagonal/>
    </border>
    <border>
      <left/>
      <right style="medium">
        <color indexed="64"/>
      </right>
      <top style="medium">
        <color indexed="64"/>
      </top>
      <bottom style="thin">
        <color auto="1"/>
      </bottom>
      <diagonal/>
    </border>
    <border>
      <left/>
      <right style="medium">
        <color indexed="64"/>
      </right>
      <top style="thin">
        <color auto="1"/>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hair">
        <color auto="1"/>
      </right>
      <top style="medium">
        <color indexed="64"/>
      </top>
      <bottom style="hair">
        <color auto="1"/>
      </bottom>
      <diagonal/>
    </border>
    <border>
      <left style="hair">
        <color auto="1"/>
      </left>
      <right/>
      <top style="medium">
        <color indexed="64"/>
      </top>
      <bottom style="hair">
        <color auto="1"/>
      </bottom>
      <diagonal/>
    </border>
    <border>
      <left/>
      <right style="thin">
        <color auto="1"/>
      </right>
      <top/>
      <bottom style="hair">
        <color auto="1"/>
      </bottom>
      <diagonal/>
    </border>
  </borders>
  <cellStyleXfs count="3">
    <xf numFmtId="0" fontId="0" fillId="0" borderId="0">
      <alignment vertical="center"/>
    </xf>
    <xf numFmtId="0" fontId="1" fillId="0" borderId="0">
      <alignment vertical="center"/>
    </xf>
    <xf numFmtId="0" fontId="17" fillId="0" borderId="0" applyBorder="0" applyProtection="0">
      <alignment vertical="center"/>
    </xf>
  </cellStyleXfs>
  <cellXfs count="18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Fill="1">
      <alignment vertical="center"/>
    </xf>
    <xf numFmtId="0" fontId="5" fillId="0" borderId="1" xfId="0" applyFont="1" applyBorder="1">
      <alignment vertical="center"/>
    </xf>
    <xf numFmtId="0" fontId="6" fillId="0" borderId="0" xfId="0" applyFont="1" applyAlignment="1">
      <alignment horizontal="center" vertical="center"/>
    </xf>
    <xf numFmtId="49" fontId="7" fillId="0" borderId="0" xfId="0" applyNumberFormat="1" applyFont="1" applyAlignment="1">
      <alignment horizontal="left" vertical="center"/>
    </xf>
    <xf numFmtId="0" fontId="8" fillId="0" borderId="0" xfId="0" applyFont="1" applyFill="1" applyAlignment="1">
      <alignment horizontal="left" vertical="center" indent="4"/>
    </xf>
    <xf numFmtId="0" fontId="5" fillId="0" borderId="0" xfId="0" applyFont="1">
      <alignment vertical="center"/>
    </xf>
    <xf numFmtId="0" fontId="9" fillId="0" borderId="0" xfId="0" applyFont="1" applyFill="1">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24" xfId="0" applyFont="1" applyFill="1" applyBorder="1" applyAlignment="1">
      <alignment vertical="center" wrapText="1"/>
    </xf>
    <xf numFmtId="0" fontId="16"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10" fillId="0" borderId="0" xfId="0" applyFont="1">
      <alignment vertical="center"/>
    </xf>
    <xf numFmtId="0" fontId="15" fillId="2" borderId="44"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5" xfId="0" applyFont="1" applyFill="1" applyBorder="1" applyAlignment="1">
      <alignment horizontal="center" vertical="center" wrapText="1"/>
    </xf>
    <xf numFmtId="0" fontId="18" fillId="0" borderId="44"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0" borderId="47" xfId="0"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45" xfId="0" applyFont="1" applyFill="1" applyBorder="1" applyAlignment="1" applyProtection="1">
      <alignment horizontal="center" vertical="center"/>
    </xf>
    <xf numFmtId="0" fontId="18" fillId="0" borderId="41"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6" xfId="0" applyFont="1" applyFill="1" applyBorder="1" applyAlignment="1">
      <alignment horizontal="center" vertical="center"/>
    </xf>
    <xf numFmtId="0" fontId="18" fillId="0" borderId="45" xfId="0" applyFont="1" applyFill="1" applyBorder="1" applyAlignment="1" applyProtection="1">
      <alignment horizontal="center" vertical="center" wrapText="1"/>
    </xf>
    <xf numFmtId="0" fontId="18" fillId="0" borderId="45"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lignment vertical="center"/>
    </xf>
    <xf numFmtId="0" fontId="13" fillId="0" borderId="0" xfId="0" applyFont="1" applyFill="1">
      <alignment vertical="center"/>
    </xf>
    <xf numFmtId="0" fontId="6" fillId="0" borderId="0" xfId="0" applyFont="1" applyFill="1">
      <alignment vertical="center"/>
    </xf>
    <xf numFmtId="0" fontId="30" fillId="0" borderId="34" xfId="2" applyFont="1" applyBorder="1">
      <alignment vertical="center"/>
    </xf>
    <xf numFmtId="0" fontId="30" fillId="0" borderId="0" xfId="2" applyFont="1" applyBorder="1">
      <alignment vertical="center"/>
    </xf>
    <xf numFmtId="0" fontId="30" fillId="0" borderId="38" xfId="2" applyFont="1" applyBorder="1">
      <alignment vertical="center"/>
    </xf>
    <xf numFmtId="0" fontId="30" fillId="0" borderId="39" xfId="2" applyFont="1" applyBorder="1" applyProtection="1">
      <alignment vertical="center"/>
    </xf>
    <xf numFmtId="0" fontId="30" fillId="0" borderId="36" xfId="2" applyFont="1" applyBorder="1">
      <alignment vertical="center"/>
    </xf>
    <xf numFmtId="0" fontId="30" fillId="0" borderId="40" xfId="2" applyFont="1" applyBorder="1">
      <alignment vertical="center"/>
    </xf>
    <xf numFmtId="0" fontId="30" fillId="0" borderId="39" xfId="2" applyFont="1" applyBorder="1">
      <alignment vertical="center"/>
    </xf>
    <xf numFmtId="0" fontId="30" fillId="0" borderId="41" xfId="2" applyFont="1" applyBorder="1">
      <alignment vertical="center"/>
    </xf>
    <xf numFmtId="0" fontId="30" fillId="0" borderId="43" xfId="2" applyFont="1" applyBorder="1">
      <alignment vertical="center"/>
    </xf>
    <xf numFmtId="0" fontId="31" fillId="0" borderId="34" xfId="0" applyFont="1" applyFill="1" applyBorder="1">
      <alignment vertical="center"/>
    </xf>
    <xf numFmtId="0" fontId="31" fillId="0" borderId="36" xfId="0" applyFont="1" applyFill="1" applyBorder="1" applyAlignment="1">
      <alignment vertical="center" wrapText="1"/>
    </xf>
    <xf numFmtId="0" fontId="31" fillId="0" borderId="39" xfId="0" applyFont="1" applyFill="1" applyBorder="1" applyProtection="1">
      <alignment vertical="center"/>
    </xf>
    <xf numFmtId="0" fontId="31" fillId="0" borderId="43" xfId="0" applyFont="1" applyFill="1" applyBorder="1">
      <alignment vertical="center"/>
    </xf>
    <xf numFmtId="0" fontId="31" fillId="0" borderId="39" xfId="0" applyFont="1" applyFill="1" applyBorder="1">
      <alignment vertical="center"/>
    </xf>
    <xf numFmtId="0" fontId="31" fillId="0" borderId="0" xfId="2" applyFont="1" applyFill="1" applyBorder="1" applyAlignment="1" applyProtection="1">
      <alignment vertical="center"/>
    </xf>
    <xf numFmtId="0" fontId="31" fillId="0" borderId="0" xfId="2" applyFont="1" applyBorder="1">
      <alignment vertical="center"/>
    </xf>
    <xf numFmtId="0" fontId="31" fillId="0" borderId="36" xfId="2" applyFont="1" applyBorder="1">
      <alignment vertical="center"/>
    </xf>
    <xf numFmtId="0" fontId="30" fillId="0" borderId="0" xfId="2" applyFont="1" applyFill="1" applyBorder="1">
      <alignment vertical="center"/>
    </xf>
    <xf numFmtId="0" fontId="30" fillId="0" borderId="41" xfId="2" applyFont="1" applyFill="1" applyBorder="1">
      <alignment vertical="center"/>
    </xf>
    <xf numFmtId="0" fontId="31" fillId="0" borderId="0" xfId="2" applyFont="1" applyFill="1" applyBorder="1">
      <alignment vertical="center"/>
    </xf>
    <xf numFmtId="0" fontId="18" fillId="0" borderId="56" xfId="0" applyFont="1" applyFill="1" applyBorder="1" applyAlignment="1">
      <alignment horizontal="center" vertical="center"/>
    </xf>
    <xf numFmtId="0" fontId="31" fillId="0" borderId="39" xfId="2" applyFont="1" applyFill="1" applyBorder="1" applyProtection="1">
      <alignment vertical="center"/>
    </xf>
    <xf numFmtId="49" fontId="3" fillId="0" borderId="27" xfId="0" applyNumberFormat="1" applyFont="1" applyFill="1" applyBorder="1" applyAlignment="1">
      <alignment horizontal="left" vertical="center"/>
    </xf>
    <xf numFmtId="49" fontId="3" fillId="0" borderId="27" xfId="0" applyNumberFormat="1" applyFont="1" applyFill="1" applyBorder="1" applyAlignment="1">
      <alignment horizontal="left" vertical="center" wrapText="1"/>
    </xf>
    <xf numFmtId="49" fontId="3" fillId="0" borderId="54" xfId="0" applyNumberFormat="1" applyFont="1" applyFill="1" applyBorder="1" applyAlignment="1">
      <alignment horizontal="left" vertical="center"/>
    </xf>
    <xf numFmtId="49" fontId="3" fillId="0" borderId="28" xfId="0" applyNumberFormat="1" applyFont="1" applyFill="1" applyBorder="1" applyAlignment="1">
      <alignment horizontal="left" vertical="center" wrapText="1"/>
    </xf>
    <xf numFmtId="49" fontId="3" fillId="0" borderId="26"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15" fillId="2" borderId="41" xfId="0" applyNumberFormat="1" applyFont="1" applyFill="1" applyBorder="1" applyAlignment="1">
      <alignment horizontal="center" vertical="center"/>
    </xf>
    <xf numFmtId="49" fontId="15" fillId="2" borderId="58" xfId="0" applyNumberFormat="1" applyFont="1" applyFill="1" applyBorder="1" applyAlignment="1">
      <alignment horizontal="left" vertical="center"/>
    </xf>
    <xf numFmtId="49" fontId="3" fillId="0" borderId="27" xfId="0" applyNumberFormat="1" applyFont="1" applyFill="1" applyBorder="1" applyAlignment="1" applyProtection="1">
      <alignment horizontal="left" vertical="center"/>
    </xf>
    <xf numFmtId="49" fontId="3" fillId="0" borderId="54" xfId="0" applyNumberFormat="1" applyFont="1" applyFill="1" applyBorder="1" applyAlignment="1" applyProtection="1">
      <alignment horizontal="left" vertical="center"/>
    </xf>
    <xf numFmtId="49" fontId="3" fillId="0" borderId="26" xfId="0" applyNumberFormat="1" applyFont="1" applyFill="1" applyBorder="1" applyAlignment="1" applyProtection="1">
      <alignment horizontal="left" vertical="center"/>
    </xf>
    <xf numFmtId="49" fontId="3" fillId="0" borderId="62" xfId="0" applyNumberFormat="1" applyFont="1" applyFill="1" applyBorder="1" applyAlignment="1" applyProtection="1">
      <alignment horizontal="left" vertical="center"/>
    </xf>
    <xf numFmtId="49" fontId="3" fillId="0" borderId="26" xfId="0" applyNumberFormat="1" applyFont="1" applyFill="1" applyBorder="1" applyAlignment="1" applyProtection="1">
      <alignment horizontal="left" vertical="center" wrapText="1"/>
    </xf>
    <xf numFmtId="49" fontId="3" fillId="0" borderId="27" xfId="0" applyNumberFormat="1" applyFont="1" applyFill="1" applyBorder="1" applyAlignment="1" applyProtection="1">
      <alignment horizontal="left" vertical="center" wrapText="1"/>
    </xf>
    <xf numFmtId="49" fontId="3" fillId="0" borderId="28" xfId="0" applyNumberFormat="1" applyFont="1" applyFill="1" applyBorder="1" applyAlignment="1" applyProtection="1">
      <alignment horizontal="left" vertical="center"/>
    </xf>
    <xf numFmtId="49" fontId="3" fillId="0" borderId="62" xfId="0" applyNumberFormat="1" applyFont="1" applyFill="1" applyBorder="1" applyAlignment="1">
      <alignment horizontal="left" vertical="center"/>
    </xf>
    <xf numFmtId="49" fontId="3" fillId="0" borderId="54" xfId="0" applyNumberFormat="1" applyFont="1" applyFill="1" applyBorder="1" applyAlignment="1">
      <alignment horizontal="left" vertical="center" wrapText="1"/>
    </xf>
    <xf numFmtId="49" fontId="19" fillId="0" borderId="27" xfId="0" applyNumberFormat="1" applyFont="1" applyFill="1" applyBorder="1" applyAlignment="1">
      <alignment horizontal="left" vertical="center"/>
    </xf>
    <xf numFmtId="49" fontId="9" fillId="0" borderId="26" xfId="0" applyNumberFormat="1" applyFont="1" applyFill="1" applyBorder="1" applyAlignment="1">
      <alignment horizontal="left" vertical="center" wrapText="1"/>
    </xf>
    <xf numFmtId="49" fontId="9" fillId="0" borderId="27" xfId="0" applyNumberFormat="1" applyFont="1" applyFill="1" applyBorder="1" applyAlignment="1" applyProtection="1">
      <alignment horizontal="left" vertical="center"/>
    </xf>
    <xf numFmtId="49" fontId="32" fillId="0" borderId="27" xfId="0" applyNumberFormat="1" applyFont="1" applyFill="1" applyBorder="1" applyAlignment="1" applyProtection="1">
      <alignment horizontal="left" vertical="center"/>
    </xf>
    <xf numFmtId="0" fontId="8" fillId="0" borderId="41" xfId="0" applyFont="1" applyFill="1" applyBorder="1" applyAlignment="1">
      <alignment horizontal="left" vertical="center" indent="4"/>
    </xf>
    <xf numFmtId="0" fontId="15" fillId="2" borderId="32" xfId="0" applyFont="1" applyFill="1" applyBorder="1" applyAlignment="1">
      <alignment horizontal="center" vertical="center"/>
    </xf>
    <xf numFmtId="0" fontId="27" fillId="0" borderId="66"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0" fillId="0" borderId="49"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51"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20" fillId="0" borderId="63" xfId="0" applyFont="1" applyFill="1" applyBorder="1" applyAlignment="1">
      <alignment horizontal="center" vertical="center"/>
    </xf>
    <xf numFmtId="0" fontId="14" fillId="2" borderId="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64" xfId="0" applyFont="1" applyFill="1" applyBorder="1" applyAlignment="1">
      <alignment horizontal="center" vertical="center"/>
    </xf>
    <xf numFmtId="0" fontId="27" fillId="0" borderId="33" xfId="0" applyFont="1" applyFill="1" applyBorder="1" applyAlignment="1" applyProtection="1">
      <alignment vertical="center" wrapText="1"/>
    </xf>
    <xf numFmtId="0" fontId="27" fillId="0" borderId="35" xfId="0" applyFont="1" applyFill="1" applyBorder="1" applyAlignment="1" applyProtection="1">
      <alignment vertical="center" wrapText="1"/>
    </xf>
    <xf numFmtId="0" fontId="18" fillId="0" borderId="35" xfId="0" applyFont="1" applyFill="1" applyBorder="1" applyAlignment="1" applyProtection="1">
      <alignment vertical="center" wrapText="1"/>
    </xf>
    <xf numFmtId="0" fontId="18" fillId="0" borderId="33" xfId="0" applyFont="1" applyFill="1" applyBorder="1" applyAlignment="1" applyProtection="1">
      <alignment vertical="center" wrapText="1"/>
    </xf>
    <xf numFmtId="0" fontId="18" fillId="0" borderId="37" xfId="0" applyFont="1" applyFill="1" applyBorder="1" applyAlignment="1" applyProtection="1">
      <alignment vertical="center" wrapText="1"/>
    </xf>
    <xf numFmtId="0" fontId="18" fillId="0" borderId="46" xfId="0" applyFont="1" applyFill="1" applyBorder="1" applyAlignment="1" applyProtection="1">
      <alignment vertical="center" wrapText="1"/>
    </xf>
    <xf numFmtId="0" fontId="18" fillId="0" borderId="42" xfId="0" applyFont="1" applyFill="1" applyBorder="1" applyAlignment="1" applyProtection="1">
      <alignment vertical="center" wrapText="1"/>
    </xf>
    <xf numFmtId="0" fontId="18" fillId="0" borderId="48" xfId="0" applyFont="1" applyFill="1" applyBorder="1" applyAlignment="1" applyProtection="1">
      <alignment vertical="center" wrapText="1"/>
    </xf>
    <xf numFmtId="0" fontId="18" fillId="0" borderId="33" xfId="0" applyFont="1" applyFill="1" applyBorder="1" applyAlignment="1">
      <alignment vertical="center" wrapText="1"/>
    </xf>
    <xf numFmtId="0" fontId="18" fillId="0" borderId="35" xfId="0" applyFont="1" applyFill="1" applyBorder="1" applyAlignment="1">
      <alignment vertical="center" wrapText="1"/>
    </xf>
    <xf numFmtId="0" fontId="29" fillId="0" borderId="57" xfId="0" applyFont="1" applyFill="1" applyBorder="1" applyAlignment="1">
      <alignment horizontal="center" vertical="center"/>
    </xf>
    <xf numFmtId="0" fontId="27" fillId="0" borderId="59" xfId="0"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7" fillId="0" borderId="61" xfId="0" applyFont="1" applyFill="1" applyBorder="1" applyAlignment="1">
      <alignment horizontal="center" vertical="center" wrapText="1"/>
    </xf>
    <xf numFmtId="0" fontId="15" fillId="2" borderId="33" xfId="0" applyFont="1" applyFill="1" applyBorder="1" applyAlignment="1">
      <alignment horizontal="center" vertical="center"/>
    </xf>
    <xf numFmtId="0" fontId="29" fillId="0" borderId="51" xfId="0" applyFont="1" applyFill="1" applyBorder="1" applyAlignment="1">
      <alignment horizontal="center" vertical="center"/>
    </xf>
    <xf numFmtId="0" fontId="15" fillId="2" borderId="6" xfId="0" applyFont="1" applyFill="1" applyBorder="1" applyAlignment="1">
      <alignment horizontal="center" vertical="center"/>
    </xf>
    <xf numFmtId="0" fontId="20" fillId="0" borderId="53" xfId="0" applyFont="1" applyFill="1" applyBorder="1" applyAlignment="1">
      <alignment horizontal="center" vertical="center"/>
    </xf>
    <xf numFmtId="0" fontId="27" fillId="0" borderId="55" xfId="0" applyFont="1" applyFill="1" applyBorder="1" applyAlignment="1">
      <alignment horizontal="center" vertical="center" wrapText="1"/>
    </xf>
    <xf numFmtId="0" fontId="29" fillId="0" borderId="49" xfId="0" applyFont="1" applyFill="1" applyBorder="1" applyAlignment="1">
      <alignment horizontal="center" vertical="center"/>
    </xf>
    <xf numFmtId="0" fontId="29" fillId="0" borderId="57"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29" fillId="0" borderId="5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0" xfId="0" applyFont="1" applyFill="1" applyBorder="1" applyAlignment="1">
      <alignment horizontal="center" vertical="center"/>
    </xf>
    <xf numFmtId="0" fontId="15" fillId="2" borderId="18" xfId="0" applyFont="1" applyFill="1" applyBorder="1" applyAlignment="1">
      <alignment horizontal="center" vertical="center" wrapText="1"/>
    </xf>
    <xf numFmtId="0" fontId="27" fillId="0" borderId="48" xfId="0" applyFont="1" applyFill="1" applyBorder="1" applyAlignment="1" applyProtection="1">
      <alignment vertical="center" wrapText="1"/>
    </xf>
    <xf numFmtId="0" fontId="1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6" xfId="0" applyFont="1" applyFill="1" applyBorder="1" applyAlignment="1">
      <alignment horizontal="center" vertical="center"/>
    </xf>
    <xf numFmtId="0" fontId="33" fillId="0" borderId="0" xfId="0" applyFont="1" applyBorder="1" applyAlignment="1">
      <alignment horizontal="center" vertical="center"/>
    </xf>
    <xf numFmtId="0" fontId="15" fillId="2" borderId="13"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1" xfId="0" applyFont="1" applyFill="1" applyBorder="1" applyAlignment="1">
      <alignment horizontal="center" vertical="center" wrapText="1"/>
    </xf>
    <xf numFmtId="0" fontId="19" fillId="2" borderId="70" xfId="0" applyFont="1" applyFill="1" applyBorder="1" applyAlignment="1">
      <alignment horizontal="center" vertical="center" wrapText="1"/>
    </xf>
    <xf numFmtId="0" fontId="27" fillId="0" borderId="71"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30" fillId="0" borderId="74" xfId="2" applyFont="1" applyBorder="1" applyProtection="1">
      <alignment vertical="center"/>
    </xf>
    <xf numFmtId="0" fontId="18" fillId="0" borderId="38" xfId="0" applyFont="1" applyFill="1" applyBorder="1" applyAlignment="1" applyProtection="1">
      <alignment horizontal="center" vertical="center"/>
    </xf>
    <xf numFmtId="49" fontId="9" fillId="0" borderId="62" xfId="0" applyNumberFormat="1" applyFont="1" applyFill="1" applyBorder="1" applyAlignment="1" applyProtection="1">
      <alignment horizontal="left" vertical="center"/>
    </xf>
    <xf numFmtId="0" fontId="15" fillId="2" borderId="22" xfId="0" applyFont="1" applyFill="1" applyBorder="1" applyAlignment="1">
      <alignment horizontal="center" vertical="center"/>
    </xf>
    <xf numFmtId="0" fontId="30" fillId="0" borderId="38" xfId="2" applyFont="1" applyFill="1" applyBorder="1">
      <alignment vertical="center"/>
    </xf>
    <xf numFmtId="0" fontId="20" fillId="0" borderId="52" xfId="0" applyFont="1" applyFill="1" applyBorder="1" applyAlignment="1">
      <alignment horizontal="center" vertical="center"/>
    </xf>
    <xf numFmtId="0" fontId="18" fillId="0" borderId="75" xfId="0" applyFont="1" applyFill="1" applyBorder="1" applyAlignment="1">
      <alignment horizontal="center" vertical="center" wrapText="1"/>
    </xf>
    <xf numFmtId="0" fontId="27" fillId="0" borderId="42" xfId="0" applyFont="1" applyFill="1" applyBorder="1" applyAlignment="1" applyProtection="1">
      <alignment vertical="center" wrapText="1"/>
    </xf>
    <xf numFmtId="0" fontId="18" fillId="0" borderId="38" xfId="0" applyFont="1" applyFill="1" applyBorder="1" applyAlignment="1">
      <alignment horizontal="center" vertical="center"/>
    </xf>
    <xf numFmtId="0" fontId="8" fillId="0" borderId="62" xfId="0" applyFont="1" applyFill="1" applyBorder="1" applyAlignment="1">
      <alignment horizontal="center" vertical="center"/>
    </xf>
    <xf numFmtId="49" fontId="3" fillId="0" borderId="62" xfId="0" applyNumberFormat="1" applyFont="1" applyFill="1" applyBorder="1" applyAlignment="1">
      <alignment horizontal="left" vertical="center" wrapText="1"/>
    </xf>
    <xf numFmtId="0" fontId="18" fillId="0" borderId="76" xfId="0" applyFont="1" applyFill="1" applyBorder="1" applyAlignment="1">
      <alignment horizontal="center" vertical="center"/>
    </xf>
  </cellXfs>
  <cellStyles count="3">
    <cellStyle name="ハイパーリンク" xfId="2" builtinId="8"/>
    <cellStyle name="標準" xfId="0" builtinId="0"/>
    <cellStyle name="標準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CCFFFF"/>
      <rgbColor rgb="00660066"/>
      <rgbColor rgb="00FF8080"/>
      <rgbColor rgb="000070C0"/>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2060"/>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0000FF"/>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67"/>
  <sheetViews>
    <sheetView tabSelected="1" view="pageBreakPreview" topLeftCell="A121" zoomScale="40" zoomScaleNormal="50" zoomScaleSheetLayoutView="40" workbookViewId="0">
      <selection activeCell="B141" sqref="B141:B176"/>
    </sheetView>
  </sheetViews>
  <sheetFormatPr defaultRowHeight="23.25" outlineLevelCol="1" x14ac:dyDescent="0.15"/>
  <cols>
    <col min="1" max="1" width="9" style="1" customWidth="1"/>
    <col min="2" max="2" width="14.875" style="2" customWidth="1"/>
    <col min="3" max="3" width="29.875" style="2" customWidth="1"/>
    <col min="4" max="4" width="3.625" style="3" customWidth="1"/>
    <col min="5" max="5" width="144" style="4" customWidth="1"/>
    <col min="6" max="6" width="15.625" style="5" hidden="1" customWidth="1" outlineLevel="1"/>
    <col min="7" max="7" width="199.875" style="6" hidden="1" customWidth="1" outlineLevel="1"/>
    <col min="8" max="8" width="24.625" style="7" customWidth="1" collapsed="1"/>
    <col min="9" max="9" width="41.5" style="8" customWidth="1"/>
    <col min="10" max="10" width="41" style="9" customWidth="1"/>
    <col min="11" max="1024" width="9" style="10" customWidth="1"/>
    <col min="1025" max="1025" width="9" style="11" customWidth="1"/>
    <col min="1026" max="16384" width="9" style="11"/>
  </cols>
  <sheetData>
    <row r="1" spans="1:1023" s="12" customFormat="1" ht="61.5" customHeight="1" x14ac:dyDescent="0.15">
      <c r="A1" s="161" t="s">
        <v>300</v>
      </c>
      <c r="B1" s="161"/>
      <c r="C1" s="161"/>
      <c r="D1" s="161"/>
      <c r="E1" s="161"/>
      <c r="F1" s="161"/>
      <c r="G1" s="161"/>
      <c r="H1" s="161"/>
      <c r="I1" s="161"/>
      <c r="J1" s="9"/>
    </row>
    <row r="2" spans="1:1023" ht="9.75" customHeight="1" thickBot="1" x14ac:dyDescent="0.2">
      <c r="A2" s="11"/>
      <c r="B2" s="11"/>
      <c r="C2" s="11"/>
      <c r="D2" s="11"/>
      <c r="E2" s="29"/>
      <c r="F2" s="11"/>
      <c r="H2" s="11"/>
      <c r="I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1"/>
      <c r="WO2" s="11"/>
      <c r="WP2" s="11"/>
      <c r="WQ2" s="11"/>
      <c r="WR2" s="11"/>
      <c r="WS2" s="11"/>
      <c r="WT2" s="11"/>
      <c r="WU2" s="11"/>
      <c r="WV2" s="11"/>
      <c r="WW2" s="11"/>
      <c r="WX2" s="11"/>
      <c r="WY2" s="11"/>
      <c r="WZ2" s="11"/>
      <c r="XA2" s="11"/>
      <c r="XB2" s="11"/>
      <c r="XC2" s="11"/>
      <c r="XD2" s="11"/>
      <c r="XE2" s="11"/>
      <c r="XF2" s="11"/>
      <c r="XG2" s="11"/>
      <c r="XH2" s="11"/>
      <c r="XI2" s="11"/>
      <c r="XJ2" s="11"/>
      <c r="XK2" s="11"/>
      <c r="XL2" s="11"/>
      <c r="XM2" s="11"/>
      <c r="XN2" s="11"/>
      <c r="XO2" s="11"/>
      <c r="XP2" s="11"/>
      <c r="XQ2" s="11"/>
      <c r="XR2" s="11"/>
      <c r="XS2" s="11"/>
      <c r="XT2" s="11"/>
      <c r="XU2" s="11"/>
      <c r="XV2" s="11"/>
      <c r="XW2" s="11"/>
      <c r="XX2" s="11"/>
      <c r="XY2" s="11"/>
      <c r="XZ2" s="11"/>
      <c r="YA2" s="11"/>
      <c r="YB2" s="11"/>
      <c r="YC2" s="11"/>
      <c r="YD2" s="11"/>
      <c r="YE2" s="11"/>
      <c r="YF2" s="11"/>
      <c r="YG2" s="11"/>
      <c r="YH2" s="11"/>
      <c r="YI2" s="11"/>
      <c r="YJ2" s="11"/>
      <c r="YK2" s="11"/>
      <c r="YL2" s="11"/>
      <c r="YM2" s="11"/>
      <c r="YN2" s="11"/>
      <c r="YO2" s="11"/>
      <c r="YP2" s="11"/>
      <c r="YQ2" s="11"/>
      <c r="YR2" s="11"/>
      <c r="YS2" s="11"/>
      <c r="YT2" s="11"/>
      <c r="YU2" s="11"/>
      <c r="YV2" s="11"/>
      <c r="YW2" s="11"/>
      <c r="YX2" s="11"/>
      <c r="YY2" s="11"/>
      <c r="YZ2" s="11"/>
      <c r="ZA2" s="11"/>
      <c r="ZB2" s="11"/>
      <c r="ZC2" s="11"/>
      <c r="ZD2" s="11"/>
      <c r="ZE2" s="11"/>
      <c r="ZF2" s="11"/>
      <c r="ZG2" s="11"/>
      <c r="ZH2" s="11"/>
      <c r="ZI2" s="11"/>
      <c r="ZJ2" s="11"/>
      <c r="ZK2" s="11"/>
      <c r="ZL2" s="11"/>
      <c r="ZM2" s="11"/>
      <c r="ZN2" s="11"/>
      <c r="ZO2" s="11"/>
      <c r="ZP2" s="11"/>
      <c r="ZQ2" s="11"/>
      <c r="ZR2" s="11"/>
      <c r="ZS2" s="11"/>
      <c r="ZT2" s="11"/>
      <c r="ZU2" s="11"/>
      <c r="ZV2" s="11"/>
      <c r="ZW2" s="11"/>
      <c r="ZX2" s="11"/>
      <c r="ZY2" s="11"/>
      <c r="ZZ2" s="11"/>
      <c r="AAA2" s="11"/>
      <c r="AAB2" s="11"/>
      <c r="AAC2" s="11"/>
      <c r="AAD2" s="11"/>
      <c r="AAE2" s="11"/>
      <c r="AAF2" s="11"/>
      <c r="AAG2" s="11"/>
      <c r="AAH2" s="11"/>
      <c r="AAI2" s="11"/>
      <c r="AAJ2" s="11"/>
      <c r="AAK2" s="11"/>
      <c r="AAL2" s="11"/>
      <c r="AAM2" s="11"/>
      <c r="AAN2" s="11"/>
      <c r="AAO2" s="11"/>
      <c r="AAP2" s="11"/>
      <c r="AAQ2" s="11"/>
      <c r="AAR2" s="11"/>
      <c r="AAS2" s="11"/>
      <c r="AAT2" s="11"/>
      <c r="AAU2" s="11"/>
      <c r="AAV2" s="11"/>
      <c r="AAW2" s="11"/>
      <c r="AAX2" s="11"/>
      <c r="AAY2" s="11"/>
      <c r="AAZ2" s="11"/>
      <c r="ABA2" s="11"/>
      <c r="ABB2" s="11"/>
      <c r="ABC2" s="11"/>
      <c r="ABD2" s="11"/>
      <c r="ABE2" s="11"/>
      <c r="ABF2" s="11"/>
      <c r="ABG2" s="11"/>
      <c r="ABH2" s="11"/>
      <c r="ABI2" s="11"/>
      <c r="ABJ2" s="11"/>
      <c r="ABK2" s="11"/>
      <c r="ABL2" s="11"/>
      <c r="ABM2" s="11"/>
      <c r="ABN2" s="11"/>
      <c r="ABO2" s="11"/>
      <c r="ABP2" s="11"/>
      <c r="ABQ2" s="11"/>
      <c r="ABR2" s="11"/>
      <c r="ABS2" s="11"/>
      <c r="ABT2" s="11"/>
      <c r="ABU2" s="11"/>
      <c r="ABV2" s="11"/>
      <c r="ABW2" s="11"/>
      <c r="ABX2" s="11"/>
      <c r="ABY2" s="11"/>
      <c r="ABZ2" s="11"/>
      <c r="ACA2" s="11"/>
      <c r="ACB2" s="11"/>
      <c r="ACC2" s="11"/>
      <c r="ACD2" s="11"/>
      <c r="ACE2" s="11"/>
      <c r="ACF2" s="11"/>
      <c r="ACG2" s="11"/>
      <c r="ACH2" s="11"/>
      <c r="ACI2" s="11"/>
      <c r="ACJ2" s="11"/>
      <c r="ACK2" s="11"/>
      <c r="ACL2" s="11"/>
      <c r="ACM2" s="11"/>
      <c r="ACN2" s="11"/>
      <c r="ACO2" s="11"/>
      <c r="ACP2" s="11"/>
      <c r="ACQ2" s="11"/>
      <c r="ACR2" s="11"/>
      <c r="ACS2" s="11"/>
      <c r="ACT2" s="11"/>
      <c r="ACU2" s="11"/>
      <c r="ACV2" s="11"/>
      <c r="ACW2" s="11"/>
      <c r="ACX2" s="11"/>
      <c r="ACY2" s="11"/>
      <c r="ACZ2" s="11"/>
      <c r="ADA2" s="11"/>
      <c r="ADB2" s="11"/>
      <c r="ADC2" s="11"/>
      <c r="ADD2" s="11"/>
      <c r="ADE2" s="11"/>
      <c r="ADF2" s="11"/>
      <c r="ADG2" s="11"/>
      <c r="ADH2" s="11"/>
      <c r="ADI2" s="11"/>
      <c r="ADJ2" s="11"/>
      <c r="ADK2" s="11"/>
      <c r="ADL2" s="11"/>
      <c r="ADM2" s="11"/>
      <c r="ADN2" s="11"/>
      <c r="ADO2" s="11"/>
      <c r="ADP2" s="11"/>
      <c r="ADQ2" s="11"/>
      <c r="ADR2" s="11"/>
      <c r="ADS2" s="11"/>
      <c r="ADT2" s="11"/>
      <c r="ADU2" s="11"/>
      <c r="ADV2" s="11"/>
      <c r="ADW2" s="11"/>
      <c r="ADX2" s="11"/>
      <c r="ADY2" s="11"/>
      <c r="ADZ2" s="11"/>
      <c r="AEA2" s="11"/>
      <c r="AEB2" s="11"/>
      <c r="AEC2" s="11"/>
      <c r="AED2" s="11"/>
      <c r="AEE2" s="11"/>
      <c r="AEF2" s="11"/>
      <c r="AEG2" s="11"/>
      <c r="AEH2" s="11"/>
      <c r="AEI2" s="11"/>
      <c r="AEJ2" s="11"/>
      <c r="AEK2" s="11"/>
      <c r="AEL2" s="11"/>
      <c r="AEM2" s="11"/>
      <c r="AEN2" s="11"/>
      <c r="AEO2" s="11"/>
      <c r="AEP2" s="11"/>
      <c r="AEQ2" s="11"/>
      <c r="AER2" s="11"/>
      <c r="AES2" s="11"/>
      <c r="AET2" s="11"/>
      <c r="AEU2" s="11"/>
      <c r="AEV2" s="11"/>
      <c r="AEW2" s="11"/>
      <c r="AEX2" s="11"/>
      <c r="AEY2" s="11"/>
      <c r="AEZ2" s="11"/>
      <c r="AFA2" s="11"/>
      <c r="AFB2" s="11"/>
      <c r="AFC2" s="11"/>
      <c r="AFD2" s="11"/>
      <c r="AFE2" s="11"/>
      <c r="AFF2" s="11"/>
      <c r="AFG2" s="11"/>
      <c r="AFH2" s="11"/>
      <c r="AFI2" s="11"/>
      <c r="AFJ2" s="11"/>
      <c r="AFK2" s="11"/>
      <c r="AFL2" s="11"/>
      <c r="AFM2" s="11"/>
      <c r="AFN2" s="11"/>
      <c r="AFO2" s="11"/>
      <c r="AFP2" s="11"/>
      <c r="AFQ2" s="11"/>
      <c r="AFR2" s="11"/>
      <c r="AFS2" s="11"/>
      <c r="AFT2" s="11"/>
      <c r="AFU2" s="11"/>
      <c r="AFV2" s="11"/>
      <c r="AFW2" s="11"/>
      <c r="AFX2" s="11"/>
      <c r="AFY2" s="11"/>
      <c r="AFZ2" s="11"/>
      <c r="AGA2" s="11"/>
      <c r="AGB2" s="11"/>
      <c r="AGC2" s="11"/>
      <c r="AGD2" s="11"/>
      <c r="AGE2" s="11"/>
      <c r="AGF2" s="11"/>
      <c r="AGG2" s="11"/>
      <c r="AGH2" s="11"/>
      <c r="AGI2" s="11"/>
      <c r="AGJ2" s="11"/>
      <c r="AGK2" s="11"/>
      <c r="AGL2" s="11"/>
      <c r="AGM2" s="11"/>
      <c r="AGN2" s="11"/>
      <c r="AGO2" s="11"/>
      <c r="AGP2" s="11"/>
      <c r="AGQ2" s="11"/>
      <c r="AGR2" s="11"/>
      <c r="AGS2" s="11"/>
      <c r="AGT2" s="11"/>
      <c r="AGU2" s="11"/>
      <c r="AGV2" s="11"/>
      <c r="AGW2" s="11"/>
      <c r="AGX2" s="11"/>
      <c r="AGY2" s="11"/>
      <c r="AGZ2" s="11"/>
      <c r="AHA2" s="11"/>
      <c r="AHB2" s="11"/>
      <c r="AHC2" s="11"/>
      <c r="AHD2" s="11"/>
      <c r="AHE2" s="11"/>
      <c r="AHF2" s="11"/>
      <c r="AHG2" s="11"/>
      <c r="AHH2" s="11"/>
      <c r="AHI2" s="11"/>
      <c r="AHJ2" s="11"/>
      <c r="AHK2" s="11"/>
      <c r="AHL2" s="11"/>
      <c r="AHM2" s="11"/>
      <c r="AHN2" s="11"/>
      <c r="AHO2" s="11"/>
      <c r="AHP2" s="11"/>
      <c r="AHQ2" s="11"/>
      <c r="AHR2" s="11"/>
      <c r="AHS2" s="11"/>
      <c r="AHT2" s="11"/>
      <c r="AHU2" s="11"/>
      <c r="AHV2" s="11"/>
      <c r="AHW2" s="11"/>
      <c r="AHX2" s="11"/>
      <c r="AHY2" s="11"/>
      <c r="AHZ2" s="11"/>
      <c r="AIA2" s="11"/>
      <c r="AIB2" s="11"/>
      <c r="AIC2" s="11"/>
      <c r="AID2" s="11"/>
      <c r="AIE2" s="11"/>
      <c r="AIF2" s="11"/>
      <c r="AIG2" s="11"/>
      <c r="AIH2" s="11"/>
      <c r="AII2" s="11"/>
      <c r="AIJ2" s="11"/>
      <c r="AIK2" s="11"/>
      <c r="AIL2" s="11"/>
      <c r="AIM2" s="11"/>
      <c r="AIN2" s="11"/>
      <c r="AIO2" s="11"/>
      <c r="AIP2" s="11"/>
      <c r="AIQ2" s="11"/>
      <c r="AIR2" s="11"/>
      <c r="AIS2" s="11"/>
      <c r="AIT2" s="11"/>
      <c r="AIU2" s="11"/>
      <c r="AIV2" s="11"/>
      <c r="AIW2" s="11"/>
      <c r="AIX2" s="11"/>
      <c r="AIY2" s="11"/>
      <c r="AIZ2" s="11"/>
      <c r="AJA2" s="11"/>
      <c r="AJB2" s="11"/>
      <c r="AJC2" s="11"/>
      <c r="AJD2" s="11"/>
      <c r="AJE2" s="11"/>
      <c r="AJF2" s="11"/>
      <c r="AJG2" s="11"/>
      <c r="AJH2" s="11"/>
      <c r="AJI2" s="11"/>
      <c r="AJJ2" s="11"/>
      <c r="AJK2" s="11"/>
      <c r="AJL2" s="11"/>
      <c r="AJM2" s="11"/>
      <c r="AJN2" s="11"/>
      <c r="AJO2" s="11"/>
      <c r="AJP2" s="11"/>
      <c r="AJQ2" s="11"/>
      <c r="AJR2" s="11"/>
      <c r="AJS2" s="11"/>
      <c r="AJT2" s="11"/>
      <c r="AJU2" s="11"/>
      <c r="AJV2" s="11"/>
      <c r="AJW2" s="11"/>
      <c r="AJX2" s="11"/>
      <c r="AJY2" s="11"/>
      <c r="AJZ2" s="11"/>
      <c r="AKA2" s="11"/>
      <c r="AKB2" s="11"/>
      <c r="AKC2" s="11"/>
      <c r="AKD2" s="11"/>
      <c r="AKE2" s="11"/>
      <c r="AKF2" s="11"/>
      <c r="AKG2" s="11"/>
      <c r="AKH2" s="11"/>
      <c r="AKI2" s="11"/>
      <c r="AKJ2" s="11"/>
      <c r="AKK2" s="11"/>
      <c r="AKL2" s="11"/>
      <c r="AKM2" s="11"/>
      <c r="AKN2" s="11"/>
      <c r="AKO2" s="11"/>
      <c r="AKP2" s="11"/>
      <c r="AKQ2" s="11"/>
      <c r="AKR2" s="11"/>
      <c r="AKS2" s="11"/>
      <c r="AKT2" s="11"/>
      <c r="AKU2" s="11"/>
      <c r="AKV2" s="11"/>
      <c r="AKW2" s="11"/>
      <c r="AKX2" s="11"/>
      <c r="AKY2" s="11"/>
      <c r="AKZ2" s="11"/>
      <c r="ALA2" s="11"/>
      <c r="ALB2" s="11"/>
      <c r="ALC2" s="11"/>
      <c r="ALD2" s="11"/>
      <c r="ALE2" s="11"/>
      <c r="ALF2" s="11"/>
      <c r="ALG2" s="11"/>
      <c r="ALH2" s="11"/>
      <c r="ALI2" s="11"/>
      <c r="ALJ2" s="11"/>
      <c r="ALK2" s="11"/>
      <c r="ALL2" s="11"/>
      <c r="ALM2" s="11"/>
      <c r="ALN2" s="11"/>
      <c r="ALO2" s="11"/>
      <c r="ALP2" s="11"/>
      <c r="ALQ2" s="11"/>
      <c r="ALR2" s="11"/>
      <c r="ALS2" s="11"/>
      <c r="ALT2" s="11"/>
      <c r="ALU2" s="11"/>
      <c r="ALV2" s="11"/>
      <c r="ALW2" s="11"/>
      <c r="ALX2" s="11"/>
      <c r="ALY2" s="11"/>
      <c r="ALZ2" s="11"/>
      <c r="AMA2" s="11"/>
      <c r="AMB2" s="11"/>
      <c r="AMC2" s="11"/>
      <c r="AMD2" s="11"/>
      <c r="AME2" s="11"/>
      <c r="AMF2" s="11"/>
      <c r="AMG2" s="11"/>
      <c r="AMH2" s="11"/>
      <c r="AMI2" s="11"/>
    </row>
    <row r="3" spans="1:1023" s="13" customFormat="1" ht="40.5" customHeight="1" thickBot="1" x14ac:dyDescent="0.2">
      <c r="A3" s="118" t="s">
        <v>328</v>
      </c>
      <c r="B3" s="118"/>
      <c r="C3" s="118"/>
      <c r="D3" s="15"/>
      <c r="E3" s="92" t="s">
        <v>7</v>
      </c>
      <c r="F3" s="30" t="s">
        <v>0</v>
      </c>
      <c r="G3" s="76" t="s">
        <v>104</v>
      </c>
      <c r="H3" s="119" t="s">
        <v>4</v>
      </c>
      <c r="I3" s="166" t="s">
        <v>129</v>
      </c>
      <c r="J3" s="44"/>
    </row>
    <row r="4" spans="1:1023" ht="40.5" customHeight="1" x14ac:dyDescent="0.15">
      <c r="A4" s="118"/>
      <c r="B4" s="118"/>
      <c r="C4" s="118"/>
      <c r="D4" s="16"/>
      <c r="E4" s="135" t="s">
        <v>10</v>
      </c>
      <c r="F4" s="135"/>
      <c r="G4" s="77"/>
      <c r="H4" s="120"/>
      <c r="I4" s="166"/>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1"/>
      <c r="WO4" s="11"/>
      <c r="WP4" s="11"/>
      <c r="WQ4" s="11"/>
      <c r="WR4" s="11"/>
      <c r="WS4" s="11"/>
      <c r="WT4" s="11"/>
      <c r="WU4" s="11"/>
      <c r="WV4" s="11"/>
      <c r="WW4" s="11"/>
      <c r="WX4" s="11"/>
      <c r="WY4" s="11"/>
      <c r="WZ4" s="11"/>
      <c r="XA4" s="11"/>
      <c r="XB4" s="11"/>
      <c r="XC4" s="11"/>
      <c r="XD4" s="11"/>
      <c r="XE4" s="11"/>
      <c r="XF4" s="11"/>
      <c r="XG4" s="11"/>
      <c r="XH4" s="11"/>
      <c r="XI4" s="11"/>
      <c r="XJ4" s="11"/>
      <c r="XK4" s="11"/>
      <c r="XL4" s="11"/>
      <c r="XM4" s="11"/>
      <c r="XN4" s="11"/>
      <c r="XO4" s="11"/>
      <c r="XP4" s="11"/>
      <c r="XQ4" s="11"/>
      <c r="XR4" s="11"/>
      <c r="XS4" s="11"/>
      <c r="XT4" s="11"/>
      <c r="XU4" s="11"/>
      <c r="XV4" s="11"/>
      <c r="XW4" s="11"/>
      <c r="XX4" s="11"/>
      <c r="XY4" s="11"/>
      <c r="XZ4" s="11"/>
      <c r="YA4" s="11"/>
      <c r="YB4" s="11"/>
      <c r="YC4" s="11"/>
      <c r="YD4" s="11"/>
      <c r="YE4" s="11"/>
      <c r="YF4" s="11"/>
      <c r="YG4" s="11"/>
      <c r="YH4" s="11"/>
      <c r="YI4" s="11"/>
      <c r="YJ4" s="11"/>
      <c r="YK4" s="11"/>
      <c r="YL4" s="11"/>
      <c r="YM4" s="11"/>
      <c r="YN4" s="11"/>
      <c r="YO4" s="11"/>
      <c r="YP4" s="11"/>
      <c r="YQ4" s="11"/>
      <c r="YR4" s="11"/>
      <c r="YS4" s="11"/>
      <c r="YT4" s="11"/>
      <c r="YU4" s="11"/>
      <c r="YV4" s="11"/>
      <c r="YW4" s="11"/>
      <c r="YX4" s="11"/>
      <c r="YY4" s="11"/>
      <c r="YZ4" s="11"/>
      <c r="ZA4" s="11"/>
      <c r="ZB4" s="11"/>
      <c r="ZC4" s="11"/>
      <c r="ZD4" s="11"/>
      <c r="ZE4" s="11"/>
      <c r="ZF4" s="11"/>
      <c r="ZG4" s="11"/>
      <c r="ZH4" s="11"/>
      <c r="ZI4" s="11"/>
      <c r="ZJ4" s="11"/>
      <c r="ZK4" s="11"/>
      <c r="ZL4" s="11"/>
      <c r="ZM4" s="11"/>
      <c r="ZN4" s="11"/>
      <c r="ZO4" s="11"/>
      <c r="ZP4" s="11"/>
      <c r="ZQ4" s="11"/>
      <c r="ZR4" s="11"/>
      <c r="ZS4" s="11"/>
      <c r="ZT4" s="11"/>
      <c r="ZU4" s="11"/>
      <c r="ZV4" s="11"/>
      <c r="ZW4" s="11"/>
      <c r="ZX4" s="11"/>
      <c r="ZY4" s="11"/>
      <c r="ZZ4" s="11"/>
      <c r="AAA4" s="11"/>
      <c r="AAB4" s="11"/>
      <c r="AAC4" s="11"/>
      <c r="AAD4" s="11"/>
      <c r="AAE4" s="11"/>
      <c r="AAF4" s="11"/>
      <c r="AAG4" s="11"/>
      <c r="AAH4" s="11"/>
      <c r="AAI4" s="11"/>
      <c r="AAJ4" s="11"/>
      <c r="AAK4" s="11"/>
      <c r="AAL4" s="11"/>
      <c r="AAM4" s="11"/>
      <c r="AAN4" s="11"/>
      <c r="AAO4" s="11"/>
      <c r="AAP4" s="11"/>
      <c r="AAQ4" s="11"/>
      <c r="AAR4" s="11"/>
      <c r="AAS4" s="11"/>
      <c r="AAT4" s="11"/>
      <c r="AAU4" s="11"/>
      <c r="AAV4" s="11"/>
      <c r="AAW4" s="11"/>
      <c r="AAX4" s="11"/>
      <c r="AAY4" s="11"/>
      <c r="AAZ4" s="11"/>
      <c r="ABA4" s="11"/>
      <c r="ABB4" s="11"/>
      <c r="ABC4" s="11"/>
      <c r="ABD4" s="11"/>
      <c r="ABE4" s="11"/>
      <c r="ABF4" s="11"/>
      <c r="ABG4" s="11"/>
      <c r="ABH4" s="11"/>
      <c r="ABI4" s="11"/>
      <c r="ABJ4" s="11"/>
      <c r="ABK4" s="11"/>
      <c r="ABL4" s="11"/>
      <c r="ABM4" s="11"/>
      <c r="ABN4" s="11"/>
      <c r="ABO4" s="11"/>
      <c r="ABP4" s="11"/>
      <c r="ABQ4" s="11"/>
      <c r="ABR4" s="11"/>
      <c r="ABS4" s="11"/>
      <c r="ABT4" s="11"/>
      <c r="ABU4" s="11"/>
      <c r="ABV4" s="11"/>
      <c r="ABW4" s="11"/>
      <c r="ABX4" s="11"/>
      <c r="ABY4" s="11"/>
      <c r="ABZ4" s="11"/>
      <c r="ACA4" s="11"/>
      <c r="ACB4" s="11"/>
      <c r="ACC4" s="11"/>
      <c r="ACD4" s="11"/>
      <c r="ACE4" s="11"/>
      <c r="ACF4" s="11"/>
      <c r="ACG4" s="11"/>
      <c r="ACH4" s="11"/>
      <c r="ACI4" s="11"/>
      <c r="ACJ4" s="11"/>
      <c r="ACK4" s="11"/>
      <c r="ACL4" s="11"/>
      <c r="ACM4" s="11"/>
      <c r="ACN4" s="11"/>
      <c r="ACO4" s="11"/>
      <c r="ACP4" s="11"/>
      <c r="ACQ4" s="11"/>
      <c r="ACR4" s="11"/>
      <c r="ACS4" s="11"/>
      <c r="ACT4" s="11"/>
      <c r="ACU4" s="11"/>
      <c r="ACV4" s="11"/>
      <c r="ACW4" s="11"/>
      <c r="ACX4" s="11"/>
      <c r="ACY4" s="11"/>
      <c r="ACZ4" s="11"/>
      <c r="ADA4" s="11"/>
      <c r="ADB4" s="11"/>
      <c r="ADC4" s="11"/>
      <c r="ADD4" s="11"/>
      <c r="ADE4" s="11"/>
      <c r="ADF4" s="11"/>
      <c r="ADG4" s="11"/>
      <c r="ADH4" s="11"/>
      <c r="ADI4" s="11"/>
      <c r="ADJ4" s="11"/>
      <c r="ADK4" s="11"/>
      <c r="ADL4" s="11"/>
      <c r="ADM4" s="11"/>
      <c r="ADN4" s="11"/>
      <c r="ADO4" s="11"/>
      <c r="ADP4" s="11"/>
      <c r="ADQ4" s="11"/>
      <c r="ADR4" s="11"/>
      <c r="ADS4" s="11"/>
      <c r="ADT4" s="11"/>
      <c r="ADU4" s="11"/>
      <c r="ADV4" s="11"/>
      <c r="ADW4" s="11"/>
      <c r="ADX4" s="11"/>
      <c r="ADY4" s="11"/>
      <c r="ADZ4" s="11"/>
      <c r="AEA4" s="11"/>
      <c r="AEB4" s="11"/>
      <c r="AEC4" s="11"/>
      <c r="AED4" s="11"/>
      <c r="AEE4" s="11"/>
      <c r="AEF4" s="11"/>
      <c r="AEG4" s="11"/>
      <c r="AEH4" s="11"/>
      <c r="AEI4" s="11"/>
      <c r="AEJ4" s="11"/>
      <c r="AEK4" s="11"/>
      <c r="AEL4" s="11"/>
      <c r="AEM4" s="11"/>
      <c r="AEN4" s="11"/>
      <c r="AEO4" s="11"/>
      <c r="AEP4" s="11"/>
      <c r="AEQ4" s="11"/>
      <c r="AER4" s="11"/>
      <c r="AES4" s="11"/>
      <c r="AET4" s="11"/>
      <c r="AEU4" s="11"/>
      <c r="AEV4" s="11"/>
      <c r="AEW4" s="11"/>
      <c r="AEX4" s="11"/>
      <c r="AEY4" s="11"/>
      <c r="AEZ4" s="11"/>
      <c r="AFA4" s="11"/>
      <c r="AFB4" s="11"/>
      <c r="AFC4" s="11"/>
      <c r="AFD4" s="11"/>
      <c r="AFE4" s="11"/>
      <c r="AFF4" s="11"/>
      <c r="AFG4" s="11"/>
      <c r="AFH4" s="11"/>
      <c r="AFI4" s="11"/>
      <c r="AFJ4" s="11"/>
      <c r="AFK4" s="11"/>
      <c r="AFL4" s="11"/>
      <c r="AFM4" s="11"/>
      <c r="AFN4" s="11"/>
      <c r="AFO4" s="11"/>
      <c r="AFP4" s="11"/>
      <c r="AFQ4" s="11"/>
      <c r="AFR4" s="11"/>
      <c r="AFS4" s="11"/>
      <c r="AFT4" s="11"/>
      <c r="AFU4" s="11"/>
      <c r="AFV4" s="11"/>
      <c r="AFW4" s="11"/>
      <c r="AFX4" s="11"/>
      <c r="AFY4" s="11"/>
      <c r="AFZ4" s="11"/>
      <c r="AGA4" s="11"/>
      <c r="AGB4" s="11"/>
      <c r="AGC4" s="11"/>
      <c r="AGD4" s="11"/>
      <c r="AGE4" s="11"/>
      <c r="AGF4" s="11"/>
      <c r="AGG4" s="11"/>
      <c r="AGH4" s="11"/>
      <c r="AGI4" s="11"/>
      <c r="AGJ4" s="11"/>
      <c r="AGK4" s="11"/>
      <c r="AGL4" s="11"/>
      <c r="AGM4" s="11"/>
      <c r="AGN4" s="11"/>
      <c r="AGO4" s="11"/>
      <c r="AGP4" s="11"/>
      <c r="AGQ4" s="11"/>
      <c r="AGR4" s="11"/>
      <c r="AGS4" s="11"/>
      <c r="AGT4" s="11"/>
      <c r="AGU4" s="11"/>
      <c r="AGV4" s="11"/>
      <c r="AGW4" s="11"/>
      <c r="AGX4" s="11"/>
      <c r="AGY4" s="11"/>
      <c r="AGZ4" s="11"/>
      <c r="AHA4" s="11"/>
      <c r="AHB4" s="11"/>
      <c r="AHC4" s="11"/>
      <c r="AHD4" s="11"/>
      <c r="AHE4" s="11"/>
      <c r="AHF4" s="11"/>
      <c r="AHG4" s="11"/>
      <c r="AHH4" s="11"/>
      <c r="AHI4" s="11"/>
      <c r="AHJ4" s="11"/>
      <c r="AHK4" s="11"/>
      <c r="AHL4" s="11"/>
      <c r="AHM4" s="11"/>
      <c r="AHN4" s="11"/>
      <c r="AHO4" s="11"/>
      <c r="AHP4" s="11"/>
      <c r="AHQ4" s="11"/>
      <c r="AHR4" s="11"/>
      <c r="AHS4" s="11"/>
      <c r="AHT4" s="11"/>
      <c r="AHU4" s="11"/>
      <c r="AHV4" s="11"/>
      <c r="AHW4" s="11"/>
      <c r="AHX4" s="11"/>
      <c r="AHY4" s="11"/>
      <c r="AHZ4" s="11"/>
      <c r="AIA4" s="11"/>
      <c r="AIB4" s="11"/>
      <c r="AIC4" s="11"/>
      <c r="AID4" s="11"/>
      <c r="AIE4" s="11"/>
      <c r="AIF4" s="11"/>
      <c r="AIG4" s="11"/>
      <c r="AIH4" s="11"/>
      <c r="AII4" s="11"/>
      <c r="AIJ4" s="11"/>
      <c r="AIK4" s="11"/>
      <c r="AIL4" s="11"/>
      <c r="AIM4" s="11"/>
      <c r="AIN4" s="11"/>
      <c r="AIO4" s="11"/>
      <c r="AIP4" s="11"/>
      <c r="AIQ4" s="11"/>
      <c r="AIR4" s="11"/>
      <c r="AIS4" s="11"/>
      <c r="AIT4" s="11"/>
      <c r="AIU4" s="11"/>
      <c r="AIV4" s="11"/>
      <c r="AIW4" s="11"/>
      <c r="AIX4" s="11"/>
      <c r="AIY4" s="11"/>
      <c r="AIZ4" s="11"/>
      <c r="AJA4" s="11"/>
      <c r="AJB4" s="11"/>
      <c r="AJC4" s="11"/>
      <c r="AJD4" s="11"/>
      <c r="AJE4" s="11"/>
      <c r="AJF4" s="11"/>
      <c r="AJG4" s="11"/>
      <c r="AJH4" s="11"/>
      <c r="AJI4" s="11"/>
      <c r="AJJ4" s="11"/>
      <c r="AJK4" s="11"/>
      <c r="AJL4" s="11"/>
      <c r="AJM4" s="11"/>
      <c r="AJN4" s="11"/>
      <c r="AJO4" s="11"/>
      <c r="AJP4" s="11"/>
      <c r="AJQ4" s="11"/>
      <c r="AJR4" s="11"/>
      <c r="AJS4" s="11"/>
      <c r="AJT4" s="11"/>
      <c r="AJU4" s="11"/>
      <c r="AJV4" s="11"/>
      <c r="AJW4" s="11"/>
      <c r="AJX4" s="11"/>
      <c r="AJY4" s="11"/>
      <c r="AJZ4" s="11"/>
      <c r="AKA4" s="11"/>
      <c r="AKB4" s="11"/>
      <c r="AKC4" s="11"/>
      <c r="AKD4" s="11"/>
      <c r="AKE4" s="11"/>
      <c r="AKF4" s="11"/>
      <c r="AKG4" s="11"/>
      <c r="AKH4" s="11"/>
      <c r="AKI4" s="11"/>
      <c r="AKJ4" s="11"/>
      <c r="AKK4" s="11"/>
      <c r="AKL4" s="11"/>
      <c r="AKM4" s="11"/>
      <c r="AKN4" s="11"/>
      <c r="AKO4" s="11"/>
      <c r="AKP4" s="11"/>
      <c r="AKQ4" s="11"/>
      <c r="AKR4" s="11"/>
      <c r="AKS4" s="11"/>
      <c r="AKT4" s="11"/>
      <c r="AKU4" s="11"/>
      <c r="AKV4" s="11"/>
      <c r="AKW4" s="11"/>
      <c r="AKX4" s="11"/>
      <c r="AKY4" s="11"/>
      <c r="AKZ4" s="11"/>
      <c r="ALA4" s="11"/>
      <c r="ALB4" s="11"/>
      <c r="ALC4" s="11"/>
      <c r="ALD4" s="11"/>
      <c r="ALE4" s="11"/>
      <c r="ALF4" s="11"/>
      <c r="ALG4" s="11"/>
      <c r="ALH4" s="11"/>
      <c r="ALI4" s="11"/>
      <c r="ALJ4" s="11"/>
      <c r="ALK4" s="11"/>
      <c r="ALL4" s="11"/>
      <c r="ALM4" s="11"/>
      <c r="ALN4" s="11"/>
      <c r="ALO4" s="11"/>
      <c r="ALP4" s="11"/>
      <c r="ALQ4" s="11"/>
      <c r="ALR4" s="11"/>
      <c r="ALS4" s="11"/>
      <c r="ALT4" s="11"/>
      <c r="ALU4" s="11"/>
      <c r="ALV4" s="11"/>
      <c r="ALW4" s="11"/>
      <c r="ALX4" s="11"/>
      <c r="ALY4" s="11"/>
      <c r="ALZ4" s="11"/>
      <c r="AMA4" s="11"/>
      <c r="AMB4" s="11"/>
      <c r="AMC4" s="11"/>
      <c r="AMD4" s="11"/>
      <c r="AME4" s="11"/>
      <c r="AMF4" s="11"/>
      <c r="AMG4" s="11"/>
      <c r="AMH4" s="11"/>
      <c r="AMI4" s="11"/>
    </row>
    <row r="5" spans="1:1023" s="14" customFormat="1" ht="39" customHeight="1" x14ac:dyDescent="0.15">
      <c r="A5" s="108">
        <v>1</v>
      </c>
      <c r="B5" s="111" t="s">
        <v>295</v>
      </c>
      <c r="C5" s="112"/>
      <c r="D5" s="17"/>
      <c r="E5" s="48" t="str">
        <f>HYPERLINK(G5, "ふるさと未来づくり資金")</f>
        <v>ふるさと未来づくり資金</v>
      </c>
      <c r="F5" s="31" t="s">
        <v>14</v>
      </c>
      <c r="G5" s="72" t="s">
        <v>140</v>
      </c>
      <c r="H5" s="117" t="s">
        <v>5</v>
      </c>
      <c r="I5" s="132" t="s">
        <v>131</v>
      </c>
      <c r="J5" s="9"/>
    </row>
    <row r="6" spans="1:1023" s="14" customFormat="1" ht="76.5" customHeight="1" x14ac:dyDescent="0.15">
      <c r="A6" s="109"/>
      <c r="B6" s="113"/>
      <c r="C6" s="114"/>
      <c r="D6" s="18"/>
      <c r="E6" s="129" t="s">
        <v>3</v>
      </c>
      <c r="F6" s="130"/>
      <c r="G6" s="71"/>
      <c r="H6" s="106"/>
      <c r="I6" s="133"/>
      <c r="J6" s="9"/>
    </row>
    <row r="7" spans="1:1023" s="14" customFormat="1" ht="39" customHeight="1" x14ac:dyDescent="0.15">
      <c r="A7" s="109"/>
      <c r="B7" s="113"/>
      <c r="C7" s="114"/>
      <c r="D7" s="17"/>
      <c r="E7" s="48" t="str">
        <f>HYPERLINK(G7, "自治会集会所建設等補助金")</f>
        <v>自治会集会所建設等補助金</v>
      </c>
      <c r="F7" s="31" t="s">
        <v>17</v>
      </c>
      <c r="G7" s="72" t="s">
        <v>142</v>
      </c>
      <c r="H7" s="106"/>
      <c r="I7" s="133"/>
      <c r="J7" s="9"/>
    </row>
    <row r="8" spans="1:1023" s="14" customFormat="1" ht="76.5" customHeight="1" x14ac:dyDescent="0.15">
      <c r="A8" s="109"/>
      <c r="B8" s="113"/>
      <c r="C8" s="114"/>
      <c r="D8" s="18"/>
      <c r="E8" s="129" t="s">
        <v>143</v>
      </c>
      <c r="F8" s="130"/>
      <c r="G8" s="74"/>
      <c r="H8" s="106"/>
      <c r="I8" s="133"/>
      <c r="J8" s="9"/>
    </row>
    <row r="9" spans="1:1023" s="14" customFormat="1" ht="39" customHeight="1" x14ac:dyDescent="0.15">
      <c r="A9" s="109"/>
      <c r="B9" s="113"/>
      <c r="C9" s="114"/>
      <c r="D9" s="17"/>
      <c r="E9" s="57" t="s">
        <v>20</v>
      </c>
      <c r="F9" s="31" t="s">
        <v>17</v>
      </c>
      <c r="G9" s="70"/>
      <c r="H9" s="106"/>
      <c r="I9" s="133"/>
      <c r="J9" s="9"/>
    </row>
    <row r="10" spans="1:1023" s="14" customFormat="1" ht="76.5" customHeight="1" x14ac:dyDescent="0.15">
      <c r="A10" s="109"/>
      <c r="B10" s="113"/>
      <c r="C10" s="114"/>
      <c r="D10" s="18"/>
      <c r="E10" s="129" t="s">
        <v>122</v>
      </c>
      <c r="F10" s="130"/>
      <c r="G10" s="75"/>
      <c r="H10" s="106"/>
      <c r="I10" s="133"/>
      <c r="J10" s="9"/>
    </row>
    <row r="11" spans="1:1023" s="14" customFormat="1" ht="39" customHeight="1" x14ac:dyDescent="0.15">
      <c r="A11" s="109"/>
      <c r="B11" s="113"/>
      <c r="C11" s="114"/>
      <c r="D11" s="17"/>
      <c r="E11" s="57" t="s">
        <v>24</v>
      </c>
      <c r="F11" s="31" t="s">
        <v>17</v>
      </c>
      <c r="G11" s="72"/>
      <c r="H11" s="106"/>
      <c r="I11" s="133"/>
      <c r="J11" s="9"/>
    </row>
    <row r="12" spans="1:1023" s="14" customFormat="1" ht="76.5" customHeight="1" x14ac:dyDescent="0.15">
      <c r="A12" s="109"/>
      <c r="B12" s="113"/>
      <c r="C12" s="114"/>
      <c r="D12" s="18"/>
      <c r="E12" s="129" t="s">
        <v>30</v>
      </c>
      <c r="F12" s="130"/>
      <c r="G12" s="74"/>
      <c r="H12" s="106"/>
      <c r="I12" s="133"/>
      <c r="J12" s="9"/>
    </row>
    <row r="13" spans="1:1023" s="14" customFormat="1" ht="39" customHeight="1" x14ac:dyDescent="0.15">
      <c r="A13" s="109"/>
      <c r="B13" s="113"/>
      <c r="C13" s="114"/>
      <c r="D13" s="17"/>
      <c r="E13" s="57" t="s">
        <v>13</v>
      </c>
      <c r="F13" s="31" t="s">
        <v>14</v>
      </c>
      <c r="G13" s="70"/>
      <c r="H13" s="106"/>
      <c r="I13" s="133"/>
      <c r="J13" s="9"/>
    </row>
    <row r="14" spans="1:1023" s="14" customFormat="1" ht="76.5" customHeight="1" x14ac:dyDescent="0.15">
      <c r="A14" s="109"/>
      <c r="B14" s="113"/>
      <c r="C14" s="114"/>
      <c r="D14" s="18"/>
      <c r="E14" s="129" t="s">
        <v>31</v>
      </c>
      <c r="F14" s="130"/>
      <c r="G14" s="71"/>
      <c r="H14" s="106"/>
      <c r="I14" s="133"/>
      <c r="J14" s="9"/>
    </row>
    <row r="15" spans="1:1023" s="14" customFormat="1" ht="39" customHeight="1" x14ac:dyDescent="0.15">
      <c r="A15" s="109"/>
      <c r="B15" s="113"/>
      <c r="C15" s="114"/>
      <c r="D15" s="17"/>
      <c r="E15" s="48" t="str">
        <f>HYPERLINK(G15, "自治会デジタル化促進事業補助金")</f>
        <v>自治会デジタル化促進事業補助金</v>
      </c>
      <c r="F15" s="31" t="s">
        <v>101</v>
      </c>
      <c r="G15" s="72" t="s">
        <v>144</v>
      </c>
      <c r="H15" s="106"/>
      <c r="I15" s="133"/>
      <c r="J15" s="9"/>
    </row>
    <row r="16" spans="1:1023" s="14" customFormat="1" ht="76.5" customHeight="1" x14ac:dyDescent="0.15">
      <c r="A16" s="109"/>
      <c r="B16" s="113"/>
      <c r="C16" s="114"/>
      <c r="D16" s="18"/>
      <c r="E16" s="129" t="s">
        <v>100</v>
      </c>
      <c r="F16" s="130"/>
      <c r="G16" s="74"/>
      <c r="H16" s="106"/>
      <c r="I16" s="134"/>
      <c r="J16" s="9"/>
    </row>
    <row r="17" spans="1:12" s="14" customFormat="1" ht="39" customHeight="1" x14ac:dyDescent="0.15">
      <c r="A17" s="109"/>
      <c r="B17" s="113"/>
      <c r="C17" s="114"/>
      <c r="D17" s="17"/>
      <c r="E17" s="57" t="s">
        <v>33</v>
      </c>
      <c r="F17" s="31" t="s">
        <v>17</v>
      </c>
      <c r="G17" s="70"/>
      <c r="H17" s="131" t="s">
        <v>32</v>
      </c>
      <c r="I17" s="139" t="s">
        <v>330</v>
      </c>
      <c r="J17" s="9"/>
    </row>
    <row r="18" spans="1:12" s="14" customFormat="1" ht="76.5" customHeight="1" x14ac:dyDescent="0.15">
      <c r="A18" s="109"/>
      <c r="B18" s="113"/>
      <c r="C18" s="114"/>
      <c r="D18" s="18"/>
      <c r="E18" s="123" t="s">
        <v>124</v>
      </c>
      <c r="F18" s="124"/>
      <c r="G18" s="74"/>
      <c r="H18" s="131"/>
      <c r="I18" s="139"/>
      <c r="J18" s="9"/>
      <c r="L18" s="45"/>
    </row>
    <row r="19" spans="1:12" s="14" customFormat="1" ht="39" customHeight="1" x14ac:dyDescent="0.15">
      <c r="A19" s="109"/>
      <c r="B19" s="113"/>
      <c r="C19" s="114"/>
      <c r="D19" s="19"/>
      <c r="E19" s="49" t="str">
        <f>HYPERLINK(G19, "廃棄物集積所設置補助金")</f>
        <v>廃棄物集積所設置補助金</v>
      </c>
      <c r="F19" s="31" t="s">
        <v>17</v>
      </c>
      <c r="G19" s="72" t="s">
        <v>94</v>
      </c>
      <c r="H19" s="103" t="s">
        <v>27</v>
      </c>
      <c r="I19" s="101" t="s">
        <v>135</v>
      </c>
      <c r="J19" s="9"/>
      <c r="L19" s="11"/>
    </row>
    <row r="20" spans="1:12" s="14" customFormat="1" ht="76.5" customHeight="1" x14ac:dyDescent="0.15">
      <c r="A20" s="109"/>
      <c r="B20" s="113"/>
      <c r="C20" s="114"/>
      <c r="D20" s="20"/>
      <c r="E20" s="123" t="s">
        <v>38</v>
      </c>
      <c r="F20" s="124"/>
      <c r="G20" s="71"/>
      <c r="H20" s="104"/>
      <c r="I20" s="93"/>
      <c r="J20" s="9"/>
      <c r="L20" s="11"/>
    </row>
    <row r="21" spans="1:12" s="14" customFormat="1" ht="39" customHeight="1" x14ac:dyDescent="0.15">
      <c r="A21" s="109"/>
      <c r="B21" s="113"/>
      <c r="C21" s="114"/>
      <c r="D21" s="19"/>
      <c r="E21" s="49" t="str">
        <f>HYPERLINK(G21, "再生資源回収事業奨励金")</f>
        <v>再生資源回収事業奨励金</v>
      </c>
      <c r="F21" s="31" t="s">
        <v>145</v>
      </c>
      <c r="G21" s="72" t="s">
        <v>70</v>
      </c>
      <c r="H21" s="104"/>
      <c r="I21" s="93"/>
      <c r="J21" s="9"/>
      <c r="L21" s="11"/>
    </row>
    <row r="22" spans="1:12" s="14" customFormat="1" ht="76.5" customHeight="1" x14ac:dyDescent="0.15">
      <c r="A22" s="109"/>
      <c r="B22" s="113"/>
      <c r="C22" s="114"/>
      <c r="D22" s="20"/>
      <c r="E22" s="123" t="s">
        <v>50</v>
      </c>
      <c r="F22" s="124"/>
      <c r="G22" s="71"/>
      <c r="H22" s="105"/>
      <c r="I22" s="102"/>
      <c r="J22" s="9"/>
      <c r="L22" s="11"/>
    </row>
    <row r="23" spans="1:12" s="14" customFormat="1" ht="33.75" customHeight="1" x14ac:dyDescent="0.15">
      <c r="A23" s="109"/>
      <c r="B23" s="113"/>
      <c r="C23" s="114"/>
      <c r="D23" s="21"/>
      <c r="E23" s="58" t="s">
        <v>36</v>
      </c>
      <c r="F23" s="32" t="s">
        <v>17</v>
      </c>
      <c r="G23" s="71"/>
      <c r="H23" s="140" t="s">
        <v>275</v>
      </c>
      <c r="I23" s="139" t="s">
        <v>136</v>
      </c>
      <c r="J23" s="9"/>
      <c r="L23" s="11"/>
    </row>
    <row r="24" spans="1:12" s="14" customFormat="1" ht="76.5" customHeight="1" x14ac:dyDescent="0.15">
      <c r="A24" s="109"/>
      <c r="B24" s="113"/>
      <c r="C24" s="114"/>
      <c r="D24" s="22"/>
      <c r="E24" s="123" t="s">
        <v>40</v>
      </c>
      <c r="F24" s="124"/>
      <c r="G24" s="74"/>
      <c r="H24" s="136"/>
      <c r="I24" s="139"/>
      <c r="J24" s="9"/>
      <c r="L24" s="11"/>
    </row>
    <row r="25" spans="1:12" s="14" customFormat="1" ht="39" customHeight="1" x14ac:dyDescent="0.15">
      <c r="A25" s="109"/>
      <c r="B25" s="113"/>
      <c r="C25" s="114"/>
      <c r="D25" s="21"/>
      <c r="E25" s="49" t="str">
        <f>HYPERLINK(G25, "防犯灯整備事業補助金／防犯灯維持管理経費助成金")</f>
        <v>防犯灯整備事業補助金／防犯灯維持管理経費助成金</v>
      </c>
      <c r="F25" s="31" t="s">
        <v>17</v>
      </c>
      <c r="G25" s="72" t="s">
        <v>88</v>
      </c>
      <c r="H25" s="103" t="s">
        <v>107</v>
      </c>
      <c r="I25" s="132" t="s">
        <v>137</v>
      </c>
      <c r="J25" s="9"/>
      <c r="L25" s="11"/>
    </row>
    <row r="26" spans="1:12" s="14" customFormat="1" ht="76.5" customHeight="1" x14ac:dyDescent="0.15">
      <c r="A26" s="109"/>
      <c r="B26" s="113"/>
      <c r="C26" s="114"/>
      <c r="D26" s="20"/>
      <c r="E26" s="123" t="s">
        <v>108</v>
      </c>
      <c r="F26" s="124"/>
      <c r="G26" s="74"/>
      <c r="H26" s="106"/>
      <c r="I26" s="133"/>
      <c r="J26" s="9"/>
      <c r="L26" s="11"/>
    </row>
    <row r="27" spans="1:12" s="14" customFormat="1" ht="39" customHeight="1" x14ac:dyDescent="0.15">
      <c r="A27" s="109"/>
      <c r="B27" s="113"/>
      <c r="C27" s="114"/>
      <c r="D27" s="21"/>
      <c r="E27" s="49" t="str">
        <f>HYPERLINK(G27, "防犯カメラ設置補助金／防犯カメラ維持管理経費助成金")</f>
        <v>防犯カメラ設置補助金／防犯カメラ維持管理経費助成金</v>
      </c>
      <c r="F27" s="31" t="s">
        <v>17</v>
      </c>
      <c r="G27" s="72" t="s">
        <v>244</v>
      </c>
      <c r="H27" s="106"/>
      <c r="I27" s="133"/>
      <c r="J27" s="9"/>
      <c r="L27" s="11"/>
    </row>
    <row r="28" spans="1:12" s="14" customFormat="1" ht="76.5" customHeight="1" x14ac:dyDescent="0.15">
      <c r="A28" s="109"/>
      <c r="B28" s="113"/>
      <c r="C28" s="114"/>
      <c r="D28" s="20"/>
      <c r="E28" s="123" t="s">
        <v>147</v>
      </c>
      <c r="F28" s="124"/>
      <c r="G28" s="74"/>
      <c r="H28" s="106"/>
      <c r="I28" s="134"/>
      <c r="J28" s="9"/>
      <c r="L28" s="11"/>
    </row>
    <row r="29" spans="1:12" s="14" customFormat="1" ht="39" customHeight="1" x14ac:dyDescent="0.15">
      <c r="A29" s="109"/>
      <c r="B29" s="113"/>
      <c r="C29" s="114"/>
      <c r="D29" s="21"/>
      <c r="E29" s="49" t="str">
        <f>HYPERLINK(G29, "自主防災隊補助事業")</f>
        <v>自主防災隊補助事業</v>
      </c>
      <c r="F29" s="31" t="s">
        <v>17</v>
      </c>
      <c r="G29" s="72" t="s">
        <v>245</v>
      </c>
      <c r="H29" s="106"/>
      <c r="I29" s="139" t="s">
        <v>138</v>
      </c>
      <c r="J29" s="9"/>
      <c r="L29" s="11"/>
    </row>
    <row r="30" spans="1:12" s="14" customFormat="1" ht="76.5" customHeight="1" thickBot="1" x14ac:dyDescent="0.2">
      <c r="A30" s="110"/>
      <c r="B30" s="115"/>
      <c r="C30" s="116"/>
      <c r="D30" s="23"/>
      <c r="E30" s="127" t="s">
        <v>110</v>
      </c>
      <c r="F30" s="128"/>
      <c r="G30" s="73"/>
      <c r="H30" s="107"/>
      <c r="I30" s="167"/>
      <c r="J30" s="9"/>
      <c r="L30" s="11"/>
    </row>
    <row r="31" spans="1:12" s="10" customFormat="1" ht="39.75" customHeight="1" x14ac:dyDescent="0.15">
      <c r="A31" s="137">
        <v>2</v>
      </c>
      <c r="B31" s="150" t="s">
        <v>296</v>
      </c>
      <c r="C31" s="142" t="s">
        <v>111</v>
      </c>
      <c r="D31" s="25"/>
      <c r="E31" s="50" t="str">
        <f>HYPERLINK(G31, "介護予防・日常生活支援総合事業補助金")</f>
        <v>介護予防・日常生活支援総合事業補助金</v>
      </c>
      <c r="F31" s="33" t="s">
        <v>17</v>
      </c>
      <c r="G31" s="81" t="s">
        <v>169</v>
      </c>
      <c r="H31" s="95" t="s">
        <v>48</v>
      </c>
      <c r="I31" s="168" t="s">
        <v>277</v>
      </c>
      <c r="J31" s="9"/>
    </row>
    <row r="32" spans="1:12" s="10" customFormat="1" ht="76.5" customHeight="1" x14ac:dyDescent="0.15">
      <c r="A32" s="109"/>
      <c r="B32" s="151"/>
      <c r="C32" s="143"/>
      <c r="D32" s="20"/>
      <c r="E32" s="123" t="s">
        <v>21</v>
      </c>
      <c r="F32" s="124"/>
      <c r="G32" s="78"/>
      <c r="H32" s="100"/>
      <c r="I32" s="134"/>
      <c r="J32" s="9"/>
    </row>
    <row r="33" spans="1:1024" s="10" customFormat="1" ht="39.75" customHeight="1" x14ac:dyDescent="0.15">
      <c r="A33" s="109"/>
      <c r="B33" s="151"/>
      <c r="C33" s="143"/>
      <c r="D33" s="21"/>
      <c r="E33" s="59" t="s">
        <v>68</v>
      </c>
      <c r="F33" s="34" t="s">
        <v>17</v>
      </c>
      <c r="G33" s="79"/>
      <c r="H33" s="99" t="s">
        <v>319</v>
      </c>
      <c r="I33" s="101" t="s">
        <v>321</v>
      </c>
      <c r="J33" s="9"/>
    </row>
    <row r="34" spans="1:1024" s="10" customFormat="1" ht="76.5" customHeight="1" x14ac:dyDescent="0.15">
      <c r="A34" s="109"/>
      <c r="B34" s="151"/>
      <c r="C34" s="143"/>
      <c r="D34" s="20"/>
      <c r="E34" s="123" t="s">
        <v>216</v>
      </c>
      <c r="F34" s="124"/>
      <c r="G34" s="80"/>
      <c r="H34" s="96"/>
      <c r="I34" s="93"/>
      <c r="J34" s="9"/>
    </row>
    <row r="35" spans="1:1024" s="10" customFormat="1" ht="39.75" customHeight="1" x14ac:dyDescent="0.15">
      <c r="A35" s="109"/>
      <c r="B35" s="151"/>
      <c r="C35" s="143"/>
      <c r="D35" s="21"/>
      <c r="E35" s="59" t="s">
        <v>105</v>
      </c>
      <c r="F35" s="34" t="s">
        <v>17</v>
      </c>
      <c r="G35" s="78"/>
      <c r="H35" s="96"/>
      <c r="I35" s="93"/>
      <c r="J35" s="9"/>
    </row>
    <row r="36" spans="1:1024" s="10" customFormat="1" ht="76.5" customHeight="1" x14ac:dyDescent="0.15">
      <c r="A36" s="109"/>
      <c r="B36" s="151"/>
      <c r="C36" s="143"/>
      <c r="D36" s="20"/>
      <c r="E36" s="123" t="s">
        <v>151</v>
      </c>
      <c r="F36" s="124"/>
      <c r="G36" s="78"/>
      <c r="H36" s="96"/>
      <c r="I36" s="93"/>
      <c r="J36" s="9"/>
    </row>
    <row r="37" spans="1:1024" s="10" customFormat="1" ht="39.75" customHeight="1" x14ac:dyDescent="0.15">
      <c r="A37" s="109"/>
      <c r="B37" s="151"/>
      <c r="C37" s="143"/>
      <c r="D37" s="21"/>
      <c r="E37" s="49" t="str">
        <f>HYPERLINK(G37, "介護職員初任者研修費等助成金")</f>
        <v>介護職員初任者研修費等助成金</v>
      </c>
      <c r="F37" s="34" t="s">
        <v>17</v>
      </c>
      <c r="G37" s="79" t="s">
        <v>246</v>
      </c>
      <c r="H37" s="96"/>
      <c r="I37" s="93"/>
      <c r="J37" s="9"/>
    </row>
    <row r="38" spans="1:1024" s="10" customFormat="1" ht="76.5" customHeight="1" thickBot="1" x14ac:dyDescent="0.2">
      <c r="A38" s="110"/>
      <c r="B38" s="165"/>
      <c r="C38" s="149"/>
      <c r="D38" s="23"/>
      <c r="E38" s="127" t="s">
        <v>148</v>
      </c>
      <c r="F38" s="128"/>
      <c r="G38" s="84"/>
      <c r="H38" s="97"/>
      <c r="I38" s="94"/>
      <c r="J38" s="9"/>
    </row>
    <row r="39" spans="1:1024" s="10" customFormat="1" ht="39.75" customHeight="1" x14ac:dyDescent="0.15">
      <c r="A39" s="137">
        <v>2</v>
      </c>
      <c r="B39" s="150" t="s">
        <v>297</v>
      </c>
      <c r="C39" s="142" t="s">
        <v>305</v>
      </c>
      <c r="D39" s="25"/>
      <c r="E39" s="170" t="str">
        <f>HYPERLINK(G39, "介護支援専門員研修等費用助成金")</f>
        <v>介護支援専門員研修等費用助成金</v>
      </c>
      <c r="F39" s="171" t="s">
        <v>17</v>
      </c>
      <c r="G39" s="172" t="s">
        <v>273</v>
      </c>
      <c r="H39" s="95" t="s">
        <v>320</v>
      </c>
      <c r="I39" s="98" t="s">
        <v>322</v>
      </c>
      <c r="J39" s="9"/>
    </row>
    <row r="40" spans="1:1024" s="10" customFormat="1" ht="76.5" customHeight="1" x14ac:dyDescent="0.15">
      <c r="A40" s="109"/>
      <c r="B40" s="151"/>
      <c r="C40" s="144"/>
      <c r="D40" s="20"/>
      <c r="E40" s="123" t="s">
        <v>149</v>
      </c>
      <c r="F40" s="124"/>
      <c r="G40" s="80"/>
      <c r="H40" s="100"/>
      <c r="I40" s="102"/>
      <c r="J40" s="9"/>
    </row>
    <row r="41" spans="1:1024" s="14" customFormat="1" ht="39" customHeight="1" x14ac:dyDescent="0.15">
      <c r="A41" s="109"/>
      <c r="B41" s="151"/>
      <c r="C41" s="153" t="s">
        <v>113</v>
      </c>
      <c r="D41" s="21"/>
      <c r="E41" s="52" t="str">
        <f>HYPERLINK(G41, "特殊詐欺等被害防止機器購入補助金")</f>
        <v>特殊詐欺等被害防止機器購入補助金</v>
      </c>
      <c r="F41" s="31" t="s">
        <v>17</v>
      </c>
      <c r="G41" s="72" t="s">
        <v>150</v>
      </c>
      <c r="H41" s="99" t="s">
        <v>107</v>
      </c>
      <c r="I41" s="132" t="s">
        <v>218</v>
      </c>
      <c r="J41" s="9"/>
      <c r="L41" s="11"/>
    </row>
    <row r="42" spans="1:1024" s="14" customFormat="1" ht="76.5" customHeight="1" x14ac:dyDescent="0.15">
      <c r="A42" s="109"/>
      <c r="B42" s="151"/>
      <c r="C42" s="143"/>
      <c r="D42" s="20"/>
      <c r="E42" s="123" t="s">
        <v>141</v>
      </c>
      <c r="F42" s="124"/>
      <c r="G42" s="74"/>
      <c r="H42" s="100"/>
      <c r="I42" s="134"/>
      <c r="J42" s="9"/>
      <c r="L42" s="11"/>
    </row>
    <row r="43" spans="1:1024" s="10" customFormat="1" ht="39.75" customHeight="1" x14ac:dyDescent="0.15">
      <c r="A43" s="109"/>
      <c r="B43" s="151"/>
      <c r="C43" s="143"/>
      <c r="D43" s="21"/>
      <c r="E43" s="59" t="s">
        <v>73</v>
      </c>
      <c r="F43" s="34" t="s">
        <v>17</v>
      </c>
      <c r="G43" s="78"/>
      <c r="H43" s="99" t="s">
        <v>42</v>
      </c>
      <c r="I43" s="132" t="s">
        <v>204</v>
      </c>
      <c r="J43" s="9"/>
    </row>
    <row r="44" spans="1:1024" s="10" customFormat="1" ht="76.5" customHeight="1" x14ac:dyDescent="0.15">
      <c r="A44" s="109"/>
      <c r="B44" s="151"/>
      <c r="C44" s="143"/>
      <c r="D44" s="20"/>
      <c r="E44" s="124" t="s">
        <v>75</v>
      </c>
      <c r="F44" s="123"/>
      <c r="G44" s="78"/>
      <c r="H44" s="96"/>
      <c r="I44" s="133"/>
      <c r="J44" s="9"/>
    </row>
    <row r="45" spans="1:1024" s="9" customFormat="1" ht="39.75" customHeight="1" x14ac:dyDescent="0.15">
      <c r="A45" s="109"/>
      <c r="B45" s="151"/>
      <c r="C45" s="143"/>
      <c r="D45" s="21"/>
      <c r="E45" s="49" t="str">
        <f>HYPERLINK(G45, "高齢者電動アシスト自転車購入補助金")</f>
        <v>高齢者電動アシスト自転車購入補助金</v>
      </c>
      <c r="F45" s="34" t="s">
        <v>17</v>
      </c>
      <c r="G45" s="79" t="s">
        <v>181</v>
      </c>
      <c r="H45" s="96"/>
      <c r="I45" s="133"/>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c r="IW45" s="10"/>
      <c r="IX45" s="10"/>
      <c r="IY45" s="10"/>
      <c r="IZ45" s="10"/>
      <c r="JA45" s="10"/>
      <c r="JB45" s="10"/>
      <c r="JC45" s="10"/>
      <c r="JD45" s="10"/>
      <c r="JE45" s="10"/>
      <c r="JF45" s="10"/>
      <c r="JG45" s="10"/>
      <c r="JH45" s="10"/>
      <c r="JI45" s="10"/>
      <c r="JJ45" s="10"/>
      <c r="JK45" s="10"/>
      <c r="JL45" s="10"/>
      <c r="JM45" s="10"/>
      <c r="JN45" s="10"/>
      <c r="JO45" s="10"/>
      <c r="JP45" s="10"/>
      <c r="JQ45" s="10"/>
      <c r="JR45" s="10"/>
      <c r="JS45" s="10"/>
      <c r="JT45" s="10"/>
      <c r="JU45" s="10"/>
      <c r="JV45" s="10"/>
      <c r="JW45" s="10"/>
      <c r="JX45" s="10"/>
      <c r="JY45" s="10"/>
      <c r="JZ45" s="10"/>
      <c r="KA45" s="10"/>
      <c r="KB45" s="10"/>
      <c r="KC45" s="10"/>
      <c r="KD45" s="10"/>
      <c r="KE45" s="10"/>
      <c r="KF45" s="10"/>
      <c r="KG45" s="10"/>
      <c r="KH45" s="10"/>
      <c r="KI45" s="10"/>
      <c r="KJ45" s="10"/>
      <c r="KK45" s="10"/>
      <c r="KL45" s="10"/>
      <c r="KM45" s="10"/>
      <c r="KN45" s="10"/>
      <c r="KO45" s="10"/>
      <c r="KP45" s="10"/>
      <c r="KQ45" s="10"/>
      <c r="KR45" s="10"/>
      <c r="KS45" s="10"/>
      <c r="KT45" s="10"/>
      <c r="KU45" s="10"/>
      <c r="KV45" s="10"/>
      <c r="KW45" s="10"/>
      <c r="KX45" s="10"/>
      <c r="KY45" s="10"/>
      <c r="KZ45" s="10"/>
      <c r="LA45" s="10"/>
      <c r="LB45" s="10"/>
      <c r="LC45" s="10"/>
      <c r="LD45" s="10"/>
      <c r="LE45" s="10"/>
      <c r="LF45" s="10"/>
      <c r="LG45" s="10"/>
      <c r="LH45" s="10"/>
      <c r="LI45" s="10"/>
      <c r="LJ45" s="10"/>
      <c r="LK45" s="10"/>
      <c r="LL45" s="10"/>
      <c r="LM45" s="10"/>
      <c r="LN45" s="10"/>
      <c r="LO45" s="10"/>
      <c r="LP45" s="10"/>
      <c r="LQ45" s="10"/>
      <c r="LR45" s="10"/>
      <c r="LS45" s="10"/>
      <c r="LT45" s="10"/>
      <c r="LU45" s="10"/>
      <c r="LV45" s="10"/>
      <c r="LW45" s="10"/>
      <c r="LX45" s="10"/>
      <c r="LY45" s="10"/>
      <c r="LZ45" s="10"/>
      <c r="MA45" s="10"/>
      <c r="MB45" s="10"/>
      <c r="MC45" s="10"/>
      <c r="MD45" s="10"/>
      <c r="ME45" s="10"/>
      <c r="MF45" s="10"/>
      <c r="MG45" s="10"/>
      <c r="MH45" s="10"/>
      <c r="MI45" s="10"/>
      <c r="MJ45" s="10"/>
      <c r="MK45" s="10"/>
      <c r="ML45" s="10"/>
      <c r="MM45" s="10"/>
      <c r="MN45" s="10"/>
      <c r="MO45" s="10"/>
      <c r="MP45" s="10"/>
      <c r="MQ45" s="10"/>
      <c r="MR45" s="10"/>
      <c r="MS45" s="10"/>
      <c r="MT45" s="10"/>
      <c r="MU45" s="10"/>
      <c r="MV45" s="10"/>
      <c r="MW45" s="10"/>
      <c r="MX45" s="10"/>
      <c r="MY45" s="10"/>
      <c r="MZ45" s="10"/>
      <c r="NA45" s="10"/>
      <c r="NB45" s="10"/>
      <c r="NC45" s="10"/>
      <c r="ND45" s="10"/>
      <c r="NE45" s="10"/>
      <c r="NF45" s="10"/>
      <c r="NG45" s="10"/>
      <c r="NH45" s="10"/>
      <c r="NI45" s="10"/>
      <c r="NJ45" s="10"/>
      <c r="NK45" s="10"/>
      <c r="NL45" s="10"/>
      <c r="NM45" s="10"/>
      <c r="NN45" s="10"/>
      <c r="NO45" s="10"/>
      <c r="NP45" s="10"/>
      <c r="NQ45" s="10"/>
      <c r="NR45" s="10"/>
      <c r="NS45" s="10"/>
      <c r="NT45" s="10"/>
      <c r="NU45" s="10"/>
      <c r="NV45" s="10"/>
      <c r="NW45" s="10"/>
      <c r="NX45" s="10"/>
      <c r="NY45" s="10"/>
      <c r="NZ45" s="10"/>
      <c r="OA45" s="10"/>
      <c r="OB45" s="10"/>
      <c r="OC45" s="10"/>
      <c r="OD45" s="10"/>
      <c r="OE45" s="10"/>
      <c r="OF45" s="10"/>
      <c r="OG45" s="10"/>
      <c r="OH45" s="10"/>
      <c r="OI45" s="10"/>
      <c r="OJ45" s="10"/>
      <c r="OK45" s="10"/>
      <c r="OL45" s="10"/>
      <c r="OM45" s="10"/>
      <c r="ON45" s="10"/>
      <c r="OO45" s="10"/>
      <c r="OP45" s="10"/>
      <c r="OQ45" s="10"/>
      <c r="OR45" s="10"/>
      <c r="OS45" s="10"/>
      <c r="OT45" s="10"/>
      <c r="OU45" s="10"/>
      <c r="OV45" s="10"/>
      <c r="OW45" s="10"/>
      <c r="OX45" s="10"/>
      <c r="OY45" s="10"/>
      <c r="OZ45" s="10"/>
      <c r="PA45" s="10"/>
      <c r="PB45" s="10"/>
      <c r="PC45" s="10"/>
      <c r="PD45" s="10"/>
      <c r="PE45" s="10"/>
      <c r="PF45" s="10"/>
      <c r="PG45" s="10"/>
      <c r="PH45" s="10"/>
      <c r="PI45" s="10"/>
      <c r="PJ45" s="10"/>
      <c r="PK45" s="10"/>
      <c r="PL45" s="10"/>
      <c r="PM45" s="10"/>
      <c r="PN45" s="10"/>
      <c r="PO45" s="10"/>
      <c r="PP45" s="10"/>
      <c r="PQ45" s="10"/>
      <c r="PR45" s="10"/>
      <c r="PS45" s="10"/>
      <c r="PT45" s="10"/>
      <c r="PU45" s="10"/>
      <c r="PV45" s="10"/>
      <c r="PW45" s="10"/>
      <c r="PX45" s="10"/>
      <c r="PY45" s="10"/>
      <c r="PZ45" s="10"/>
      <c r="QA45" s="10"/>
      <c r="QB45" s="10"/>
      <c r="QC45" s="10"/>
      <c r="QD45" s="10"/>
      <c r="QE45" s="10"/>
      <c r="QF45" s="10"/>
      <c r="QG45" s="10"/>
      <c r="QH45" s="10"/>
      <c r="QI45" s="10"/>
      <c r="QJ45" s="10"/>
      <c r="QK45" s="10"/>
      <c r="QL45" s="10"/>
      <c r="QM45" s="10"/>
      <c r="QN45" s="10"/>
      <c r="QO45" s="10"/>
      <c r="QP45" s="10"/>
      <c r="QQ45" s="10"/>
      <c r="QR45" s="10"/>
      <c r="QS45" s="10"/>
      <c r="QT45" s="10"/>
      <c r="QU45" s="10"/>
      <c r="QV45" s="10"/>
      <c r="QW45" s="10"/>
      <c r="QX45" s="10"/>
      <c r="QY45" s="10"/>
      <c r="QZ45" s="10"/>
      <c r="RA45" s="10"/>
      <c r="RB45" s="10"/>
      <c r="RC45" s="10"/>
      <c r="RD45" s="10"/>
      <c r="RE45" s="10"/>
      <c r="RF45" s="10"/>
      <c r="RG45" s="10"/>
      <c r="RH45" s="10"/>
      <c r="RI45" s="10"/>
      <c r="RJ45" s="10"/>
      <c r="RK45" s="10"/>
      <c r="RL45" s="10"/>
      <c r="RM45" s="10"/>
      <c r="RN45" s="10"/>
      <c r="RO45" s="10"/>
      <c r="RP45" s="10"/>
      <c r="RQ45" s="10"/>
      <c r="RR45" s="10"/>
      <c r="RS45" s="10"/>
      <c r="RT45" s="10"/>
      <c r="RU45" s="10"/>
      <c r="RV45" s="10"/>
      <c r="RW45" s="10"/>
      <c r="RX45" s="10"/>
      <c r="RY45" s="10"/>
      <c r="RZ45" s="10"/>
      <c r="SA45" s="10"/>
      <c r="SB45" s="10"/>
      <c r="SC45" s="10"/>
      <c r="SD45" s="10"/>
      <c r="SE45" s="10"/>
      <c r="SF45" s="10"/>
      <c r="SG45" s="10"/>
      <c r="SH45" s="10"/>
      <c r="SI45" s="10"/>
      <c r="SJ45" s="10"/>
      <c r="SK45" s="10"/>
      <c r="SL45" s="10"/>
      <c r="SM45" s="10"/>
      <c r="SN45" s="10"/>
      <c r="SO45" s="10"/>
      <c r="SP45" s="10"/>
      <c r="SQ45" s="10"/>
      <c r="SR45" s="10"/>
      <c r="SS45" s="10"/>
      <c r="ST45" s="10"/>
      <c r="SU45" s="10"/>
      <c r="SV45" s="10"/>
      <c r="SW45" s="10"/>
      <c r="SX45" s="10"/>
      <c r="SY45" s="10"/>
      <c r="SZ45" s="10"/>
      <c r="TA45" s="10"/>
      <c r="TB45" s="10"/>
      <c r="TC45" s="10"/>
      <c r="TD45" s="10"/>
      <c r="TE45" s="10"/>
      <c r="TF45" s="10"/>
      <c r="TG45" s="10"/>
      <c r="TH45" s="10"/>
      <c r="TI45" s="10"/>
      <c r="TJ45" s="10"/>
      <c r="TK45" s="10"/>
      <c r="TL45" s="10"/>
      <c r="TM45" s="10"/>
      <c r="TN45" s="10"/>
      <c r="TO45" s="10"/>
      <c r="TP45" s="10"/>
      <c r="TQ45" s="10"/>
      <c r="TR45" s="10"/>
      <c r="TS45" s="10"/>
      <c r="TT45" s="10"/>
      <c r="TU45" s="10"/>
      <c r="TV45" s="10"/>
      <c r="TW45" s="10"/>
      <c r="TX45" s="10"/>
      <c r="TY45" s="10"/>
      <c r="TZ45" s="10"/>
      <c r="UA45" s="10"/>
      <c r="UB45" s="10"/>
      <c r="UC45" s="10"/>
      <c r="UD45" s="10"/>
      <c r="UE45" s="10"/>
      <c r="UF45" s="10"/>
      <c r="UG45" s="10"/>
      <c r="UH45" s="10"/>
      <c r="UI45" s="10"/>
      <c r="UJ45" s="10"/>
      <c r="UK45" s="10"/>
      <c r="UL45" s="10"/>
      <c r="UM45" s="10"/>
      <c r="UN45" s="10"/>
      <c r="UO45" s="10"/>
      <c r="UP45" s="10"/>
      <c r="UQ45" s="10"/>
      <c r="UR45" s="10"/>
      <c r="US45" s="10"/>
      <c r="UT45" s="10"/>
      <c r="UU45" s="10"/>
      <c r="UV45" s="10"/>
      <c r="UW45" s="10"/>
      <c r="UX45" s="10"/>
      <c r="UY45" s="10"/>
      <c r="UZ45" s="10"/>
      <c r="VA45" s="10"/>
      <c r="VB45" s="10"/>
      <c r="VC45" s="10"/>
      <c r="VD45" s="10"/>
      <c r="VE45" s="10"/>
      <c r="VF45" s="10"/>
      <c r="VG45" s="10"/>
      <c r="VH45" s="10"/>
      <c r="VI45" s="10"/>
      <c r="VJ45" s="10"/>
      <c r="VK45" s="10"/>
      <c r="VL45" s="10"/>
      <c r="VM45" s="10"/>
      <c r="VN45" s="10"/>
      <c r="VO45" s="10"/>
      <c r="VP45" s="10"/>
      <c r="VQ45" s="10"/>
      <c r="VR45" s="10"/>
      <c r="VS45" s="10"/>
      <c r="VT45" s="10"/>
      <c r="VU45" s="10"/>
      <c r="VV45" s="10"/>
      <c r="VW45" s="10"/>
      <c r="VX45" s="10"/>
      <c r="VY45" s="10"/>
      <c r="VZ45" s="10"/>
      <c r="WA45" s="10"/>
      <c r="WB45" s="10"/>
      <c r="WC45" s="10"/>
      <c r="WD45" s="10"/>
      <c r="WE45" s="10"/>
      <c r="WF45" s="10"/>
      <c r="WG45" s="10"/>
      <c r="WH45" s="10"/>
      <c r="WI45" s="10"/>
      <c r="WJ45" s="10"/>
      <c r="WK45" s="10"/>
      <c r="WL45" s="10"/>
      <c r="WM45" s="10"/>
      <c r="WN45" s="10"/>
      <c r="WO45" s="10"/>
      <c r="WP45" s="10"/>
      <c r="WQ45" s="10"/>
      <c r="WR45" s="10"/>
      <c r="WS45" s="10"/>
      <c r="WT45" s="10"/>
      <c r="WU45" s="10"/>
      <c r="WV45" s="10"/>
      <c r="WW45" s="10"/>
      <c r="WX45" s="10"/>
      <c r="WY45" s="10"/>
      <c r="WZ45" s="10"/>
      <c r="XA45" s="10"/>
      <c r="XB45" s="10"/>
      <c r="XC45" s="10"/>
      <c r="XD45" s="10"/>
      <c r="XE45" s="10"/>
      <c r="XF45" s="10"/>
      <c r="XG45" s="10"/>
      <c r="XH45" s="10"/>
      <c r="XI45" s="10"/>
      <c r="XJ45" s="10"/>
      <c r="XK45" s="10"/>
      <c r="XL45" s="10"/>
      <c r="XM45" s="10"/>
      <c r="XN45" s="10"/>
      <c r="XO45" s="10"/>
      <c r="XP45" s="10"/>
      <c r="XQ45" s="10"/>
      <c r="XR45" s="10"/>
      <c r="XS45" s="10"/>
      <c r="XT45" s="10"/>
      <c r="XU45" s="10"/>
      <c r="XV45" s="10"/>
      <c r="XW45" s="10"/>
      <c r="XX45" s="10"/>
      <c r="XY45" s="10"/>
      <c r="XZ45" s="10"/>
      <c r="YA45" s="10"/>
      <c r="YB45" s="10"/>
      <c r="YC45" s="10"/>
      <c r="YD45" s="10"/>
      <c r="YE45" s="10"/>
      <c r="YF45" s="10"/>
      <c r="YG45" s="10"/>
      <c r="YH45" s="10"/>
      <c r="YI45" s="10"/>
      <c r="YJ45" s="10"/>
      <c r="YK45" s="10"/>
      <c r="YL45" s="10"/>
      <c r="YM45" s="10"/>
      <c r="YN45" s="10"/>
      <c r="YO45" s="10"/>
      <c r="YP45" s="10"/>
      <c r="YQ45" s="10"/>
      <c r="YR45" s="10"/>
      <c r="YS45" s="10"/>
      <c r="YT45" s="10"/>
      <c r="YU45" s="10"/>
      <c r="YV45" s="10"/>
      <c r="YW45" s="10"/>
      <c r="YX45" s="10"/>
      <c r="YY45" s="10"/>
      <c r="YZ45" s="10"/>
      <c r="ZA45" s="10"/>
      <c r="ZB45" s="10"/>
      <c r="ZC45" s="10"/>
      <c r="ZD45" s="10"/>
      <c r="ZE45" s="10"/>
      <c r="ZF45" s="10"/>
      <c r="ZG45" s="10"/>
      <c r="ZH45" s="10"/>
      <c r="ZI45" s="10"/>
      <c r="ZJ45" s="10"/>
      <c r="ZK45" s="10"/>
      <c r="ZL45" s="10"/>
      <c r="ZM45" s="10"/>
      <c r="ZN45" s="10"/>
      <c r="ZO45" s="10"/>
      <c r="ZP45" s="10"/>
      <c r="ZQ45" s="10"/>
      <c r="ZR45" s="10"/>
      <c r="ZS45" s="10"/>
      <c r="ZT45" s="10"/>
      <c r="ZU45" s="10"/>
      <c r="ZV45" s="10"/>
      <c r="ZW45" s="10"/>
      <c r="ZX45" s="10"/>
      <c r="ZY45" s="10"/>
      <c r="ZZ45" s="10"/>
      <c r="AAA45" s="10"/>
      <c r="AAB45" s="10"/>
      <c r="AAC45" s="10"/>
      <c r="AAD45" s="10"/>
      <c r="AAE45" s="10"/>
      <c r="AAF45" s="10"/>
      <c r="AAG45" s="10"/>
      <c r="AAH45" s="10"/>
      <c r="AAI45" s="10"/>
      <c r="AAJ45" s="10"/>
      <c r="AAK45" s="10"/>
      <c r="AAL45" s="10"/>
      <c r="AAM45" s="10"/>
      <c r="AAN45" s="10"/>
      <c r="AAO45" s="10"/>
      <c r="AAP45" s="10"/>
      <c r="AAQ45" s="10"/>
      <c r="AAR45" s="10"/>
      <c r="AAS45" s="10"/>
      <c r="AAT45" s="10"/>
      <c r="AAU45" s="10"/>
      <c r="AAV45" s="10"/>
      <c r="AAW45" s="10"/>
      <c r="AAX45" s="10"/>
      <c r="AAY45" s="10"/>
      <c r="AAZ45" s="10"/>
      <c r="ABA45" s="10"/>
      <c r="ABB45" s="10"/>
      <c r="ABC45" s="10"/>
      <c r="ABD45" s="10"/>
      <c r="ABE45" s="10"/>
      <c r="ABF45" s="10"/>
      <c r="ABG45" s="10"/>
      <c r="ABH45" s="10"/>
      <c r="ABI45" s="10"/>
      <c r="ABJ45" s="10"/>
      <c r="ABK45" s="10"/>
      <c r="ABL45" s="10"/>
      <c r="ABM45" s="10"/>
      <c r="ABN45" s="10"/>
      <c r="ABO45" s="10"/>
      <c r="ABP45" s="10"/>
      <c r="ABQ45" s="10"/>
      <c r="ABR45" s="10"/>
      <c r="ABS45" s="10"/>
      <c r="ABT45" s="10"/>
      <c r="ABU45" s="10"/>
      <c r="ABV45" s="10"/>
      <c r="ABW45" s="10"/>
      <c r="ABX45" s="10"/>
      <c r="ABY45" s="10"/>
      <c r="ABZ45" s="10"/>
      <c r="ACA45" s="10"/>
      <c r="ACB45" s="10"/>
      <c r="ACC45" s="10"/>
      <c r="ACD45" s="10"/>
      <c r="ACE45" s="10"/>
      <c r="ACF45" s="10"/>
      <c r="ACG45" s="10"/>
      <c r="ACH45" s="10"/>
      <c r="ACI45" s="10"/>
      <c r="ACJ45" s="10"/>
      <c r="ACK45" s="10"/>
      <c r="ACL45" s="10"/>
      <c r="ACM45" s="10"/>
      <c r="ACN45" s="10"/>
      <c r="ACO45" s="10"/>
      <c r="ACP45" s="10"/>
      <c r="ACQ45" s="10"/>
      <c r="ACR45" s="10"/>
      <c r="ACS45" s="10"/>
      <c r="ACT45" s="10"/>
      <c r="ACU45" s="10"/>
      <c r="ACV45" s="10"/>
      <c r="ACW45" s="10"/>
      <c r="ACX45" s="10"/>
      <c r="ACY45" s="10"/>
      <c r="ACZ45" s="10"/>
      <c r="ADA45" s="10"/>
      <c r="ADB45" s="10"/>
      <c r="ADC45" s="10"/>
      <c r="ADD45" s="10"/>
      <c r="ADE45" s="10"/>
      <c r="ADF45" s="10"/>
      <c r="ADG45" s="10"/>
      <c r="ADH45" s="10"/>
      <c r="ADI45" s="10"/>
      <c r="ADJ45" s="10"/>
      <c r="ADK45" s="10"/>
      <c r="ADL45" s="10"/>
      <c r="ADM45" s="10"/>
      <c r="ADN45" s="10"/>
      <c r="ADO45" s="10"/>
      <c r="ADP45" s="10"/>
      <c r="ADQ45" s="10"/>
      <c r="ADR45" s="10"/>
      <c r="ADS45" s="10"/>
      <c r="ADT45" s="10"/>
      <c r="ADU45" s="10"/>
      <c r="ADV45" s="10"/>
      <c r="ADW45" s="10"/>
      <c r="ADX45" s="10"/>
      <c r="ADY45" s="10"/>
      <c r="ADZ45" s="10"/>
      <c r="AEA45" s="10"/>
      <c r="AEB45" s="10"/>
      <c r="AEC45" s="10"/>
      <c r="AED45" s="10"/>
      <c r="AEE45" s="10"/>
      <c r="AEF45" s="10"/>
      <c r="AEG45" s="10"/>
      <c r="AEH45" s="10"/>
      <c r="AEI45" s="10"/>
      <c r="AEJ45" s="10"/>
      <c r="AEK45" s="10"/>
      <c r="AEL45" s="10"/>
      <c r="AEM45" s="10"/>
      <c r="AEN45" s="10"/>
      <c r="AEO45" s="10"/>
      <c r="AEP45" s="10"/>
      <c r="AEQ45" s="10"/>
      <c r="AER45" s="10"/>
      <c r="AES45" s="10"/>
      <c r="AET45" s="10"/>
      <c r="AEU45" s="10"/>
      <c r="AEV45" s="10"/>
      <c r="AEW45" s="10"/>
      <c r="AEX45" s="10"/>
      <c r="AEY45" s="10"/>
      <c r="AEZ45" s="10"/>
      <c r="AFA45" s="10"/>
      <c r="AFB45" s="10"/>
      <c r="AFC45" s="10"/>
      <c r="AFD45" s="10"/>
      <c r="AFE45" s="10"/>
      <c r="AFF45" s="10"/>
      <c r="AFG45" s="10"/>
      <c r="AFH45" s="10"/>
      <c r="AFI45" s="10"/>
      <c r="AFJ45" s="10"/>
      <c r="AFK45" s="10"/>
      <c r="AFL45" s="10"/>
      <c r="AFM45" s="10"/>
      <c r="AFN45" s="10"/>
      <c r="AFO45" s="10"/>
      <c r="AFP45" s="10"/>
      <c r="AFQ45" s="10"/>
      <c r="AFR45" s="10"/>
      <c r="AFS45" s="10"/>
      <c r="AFT45" s="10"/>
      <c r="AFU45" s="10"/>
      <c r="AFV45" s="10"/>
      <c r="AFW45" s="10"/>
      <c r="AFX45" s="10"/>
      <c r="AFY45" s="10"/>
      <c r="AFZ45" s="10"/>
      <c r="AGA45" s="10"/>
      <c r="AGB45" s="10"/>
      <c r="AGC45" s="10"/>
      <c r="AGD45" s="10"/>
      <c r="AGE45" s="10"/>
      <c r="AGF45" s="10"/>
      <c r="AGG45" s="10"/>
      <c r="AGH45" s="10"/>
      <c r="AGI45" s="10"/>
      <c r="AGJ45" s="10"/>
      <c r="AGK45" s="10"/>
      <c r="AGL45" s="10"/>
      <c r="AGM45" s="10"/>
      <c r="AGN45" s="10"/>
      <c r="AGO45" s="10"/>
      <c r="AGP45" s="10"/>
      <c r="AGQ45" s="10"/>
      <c r="AGR45" s="10"/>
      <c r="AGS45" s="10"/>
      <c r="AGT45" s="10"/>
      <c r="AGU45" s="10"/>
      <c r="AGV45" s="10"/>
      <c r="AGW45" s="10"/>
      <c r="AGX45" s="10"/>
      <c r="AGY45" s="10"/>
      <c r="AGZ45" s="10"/>
      <c r="AHA45" s="10"/>
      <c r="AHB45" s="10"/>
      <c r="AHC45" s="10"/>
      <c r="AHD45" s="10"/>
      <c r="AHE45" s="10"/>
      <c r="AHF45" s="10"/>
      <c r="AHG45" s="10"/>
      <c r="AHH45" s="10"/>
      <c r="AHI45" s="10"/>
      <c r="AHJ45" s="10"/>
      <c r="AHK45" s="10"/>
      <c r="AHL45" s="10"/>
      <c r="AHM45" s="10"/>
      <c r="AHN45" s="10"/>
      <c r="AHO45" s="10"/>
      <c r="AHP45" s="10"/>
      <c r="AHQ45" s="10"/>
      <c r="AHR45" s="10"/>
      <c r="AHS45" s="10"/>
      <c r="AHT45" s="10"/>
      <c r="AHU45" s="10"/>
      <c r="AHV45" s="10"/>
      <c r="AHW45" s="10"/>
      <c r="AHX45" s="10"/>
      <c r="AHY45" s="10"/>
      <c r="AHZ45" s="10"/>
      <c r="AIA45" s="10"/>
      <c r="AIB45" s="10"/>
      <c r="AIC45" s="10"/>
      <c r="AID45" s="10"/>
      <c r="AIE45" s="10"/>
      <c r="AIF45" s="10"/>
      <c r="AIG45" s="10"/>
      <c r="AIH45" s="10"/>
      <c r="AII45" s="10"/>
      <c r="AIJ45" s="10"/>
      <c r="AIK45" s="10"/>
      <c r="AIL45" s="10"/>
      <c r="AIM45" s="10"/>
      <c r="AIN45" s="10"/>
      <c r="AIO45" s="10"/>
      <c r="AIP45" s="10"/>
      <c r="AIQ45" s="10"/>
      <c r="AIR45" s="10"/>
      <c r="AIS45" s="10"/>
      <c r="AIT45" s="10"/>
      <c r="AIU45" s="10"/>
      <c r="AIV45" s="10"/>
      <c r="AIW45" s="10"/>
      <c r="AIX45" s="10"/>
      <c r="AIY45" s="10"/>
      <c r="AIZ45" s="10"/>
      <c r="AJA45" s="10"/>
      <c r="AJB45" s="10"/>
      <c r="AJC45" s="10"/>
      <c r="AJD45" s="10"/>
      <c r="AJE45" s="10"/>
      <c r="AJF45" s="10"/>
      <c r="AJG45" s="10"/>
      <c r="AJH45" s="10"/>
      <c r="AJI45" s="10"/>
      <c r="AJJ45" s="10"/>
      <c r="AJK45" s="10"/>
      <c r="AJL45" s="10"/>
      <c r="AJM45" s="10"/>
      <c r="AJN45" s="10"/>
      <c r="AJO45" s="10"/>
      <c r="AJP45" s="10"/>
      <c r="AJQ45" s="10"/>
      <c r="AJR45" s="10"/>
      <c r="AJS45" s="10"/>
      <c r="AJT45" s="10"/>
      <c r="AJU45" s="10"/>
      <c r="AJV45" s="10"/>
      <c r="AJW45" s="10"/>
      <c r="AJX45" s="10"/>
      <c r="AJY45" s="10"/>
      <c r="AJZ45" s="10"/>
      <c r="AKA45" s="10"/>
      <c r="AKB45" s="10"/>
      <c r="AKC45" s="10"/>
      <c r="AKD45" s="10"/>
      <c r="AKE45" s="10"/>
      <c r="AKF45" s="10"/>
      <c r="AKG45" s="10"/>
      <c r="AKH45" s="10"/>
      <c r="AKI45" s="10"/>
      <c r="AKJ45" s="10"/>
      <c r="AKK45" s="10"/>
      <c r="AKL45" s="10"/>
      <c r="AKM45" s="10"/>
      <c r="AKN45" s="10"/>
      <c r="AKO45" s="10"/>
      <c r="AKP45" s="10"/>
      <c r="AKQ45" s="10"/>
      <c r="AKR45" s="10"/>
      <c r="AKS45" s="10"/>
      <c r="AKT45" s="10"/>
      <c r="AKU45" s="10"/>
      <c r="AKV45" s="10"/>
      <c r="AKW45" s="10"/>
      <c r="AKX45" s="10"/>
      <c r="AKY45" s="10"/>
      <c r="AKZ45" s="10"/>
      <c r="ALA45" s="10"/>
      <c r="ALB45" s="10"/>
      <c r="ALC45" s="10"/>
      <c r="ALD45" s="10"/>
      <c r="ALE45" s="10"/>
      <c r="ALF45" s="10"/>
      <c r="ALG45" s="10"/>
      <c r="ALH45" s="10"/>
      <c r="ALI45" s="10"/>
      <c r="ALJ45" s="10"/>
      <c r="ALK45" s="10"/>
      <c r="ALL45" s="10"/>
      <c r="ALM45" s="10"/>
      <c r="ALN45" s="10"/>
      <c r="ALO45" s="10"/>
      <c r="ALP45" s="10"/>
      <c r="ALQ45" s="10"/>
      <c r="ALR45" s="10"/>
      <c r="ALS45" s="10"/>
      <c r="ALT45" s="10"/>
      <c r="ALU45" s="10"/>
      <c r="ALV45" s="10"/>
      <c r="ALW45" s="10"/>
      <c r="ALX45" s="10"/>
      <c r="ALY45" s="10"/>
      <c r="ALZ45" s="10"/>
      <c r="AMA45" s="10"/>
      <c r="AMB45" s="10"/>
      <c r="AMC45" s="10"/>
      <c r="AMD45" s="10"/>
      <c r="AME45" s="10"/>
      <c r="AMF45" s="10"/>
      <c r="AMG45" s="10"/>
      <c r="AMH45" s="10"/>
      <c r="AMI45" s="10"/>
      <c r="AMJ45" s="10"/>
    </row>
    <row r="46" spans="1:1024" s="9" customFormat="1" ht="76.5" customHeight="1" x14ac:dyDescent="0.15">
      <c r="A46" s="109"/>
      <c r="B46" s="151"/>
      <c r="C46" s="144"/>
      <c r="D46" s="20"/>
      <c r="E46" s="129" t="s">
        <v>152</v>
      </c>
      <c r="F46" s="130"/>
      <c r="G46" s="80"/>
      <c r="H46" s="96"/>
      <c r="I46" s="134"/>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c r="IW46" s="10"/>
      <c r="IX46" s="10"/>
      <c r="IY46" s="10"/>
      <c r="IZ46" s="10"/>
      <c r="JA46" s="10"/>
      <c r="JB46" s="10"/>
      <c r="JC46" s="10"/>
      <c r="JD46" s="10"/>
      <c r="JE46" s="10"/>
      <c r="JF46" s="10"/>
      <c r="JG46" s="10"/>
      <c r="JH46" s="10"/>
      <c r="JI46" s="10"/>
      <c r="JJ46" s="10"/>
      <c r="JK46" s="10"/>
      <c r="JL46" s="10"/>
      <c r="JM46" s="10"/>
      <c r="JN46" s="10"/>
      <c r="JO46" s="10"/>
      <c r="JP46" s="10"/>
      <c r="JQ46" s="10"/>
      <c r="JR46" s="10"/>
      <c r="JS46" s="10"/>
      <c r="JT46" s="10"/>
      <c r="JU46" s="10"/>
      <c r="JV46" s="10"/>
      <c r="JW46" s="10"/>
      <c r="JX46" s="10"/>
      <c r="JY46" s="10"/>
      <c r="JZ46" s="10"/>
      <c r="KA46" s="10"/>
      <c r="KB46" s="10"/>
      <c r="KC46" s="10"/>
      <c r="KD46" s="10"/>
      <c r="KE46" s="10"/>
      <c r="KF46" s="10"/>
      <c r="KG46" s="10"/>
      <c r="KH46" s="10"/>
      <c r="KI46" s="10"/>
      <c r="KJ46" s="10"/>
      <c r="KK46" s="10"/>
      <c r="KL46" s="10"/>
      <c r="KM46" s="10"/>
      <c r="KN46" s="10"/>
      <c r="KO46" s="10"/>
      <c r="KP46" s="10"/>
      <c r="KQ46" s="10"/>
      <c r="KR46" s="10"/>
      <c r="KS46" s="10"/>
      <c r="KT46" s="10"/>
      <c r="KU46" s="10"/>
      <c r="KV46" s="10"/>
      <c r="KW46" s="10"/>
      <c r="KX46" s="10"/>
      <c r="KY46" s="10"/>
      <c r="KZ46" s="10"/>
      <c r="LA46" s="10"/>
      <c r="LB46" s="10"/>
      <c r="LC46" s="10"/>
      <c r="LD46" s="10"/>
      <c r="LE46" s="10"/>
      <c r="LF46" s="10"/>
      <c r="LG46" s="10"/>
      <c r="LH46" s="10"/>
      <c r="LI46" s="10"/>
      <c r="LJ46" s="10"/>
      <c r="LK46" s="10"/>
      <c r="LL46" s="10"/>
      <c r="LM46" s="10"/>
      <c r="LN46" s="10"/>
      <c r="LO46" s="10"/>
      <c r="LP46" s="10"/>
      <c r="LQ46" s="10"/>
      <c r="LR46" s="10"/>
      <c r="LS46" s="10"/>
      <c r="LT46" s="10"/>
      <c r="LU46" s="10"/>
      <c r="LV46" s="10"/>
      <c r="LW46" s="10"/>
      <c r="LX46" s="10"/>
      <c r="LY46" s="10"/>
      <c r="LZ46" s="10"/>
      <c r="MA46" s="10"/>
      <c r="MB46" s="10"/>
      <c r="MC46" s="10"/>
      <c r="MD46" s="10"/>
      <c r="ME46" s="10"/>
      <c r="MF46" s="10"/>
      <c r="MG46" s="10"/>
      <c r="MH46" s="10"/>
      <c r="MI46" s="10"/>
      <c r="MJ46" s="10"/>
      <c r="MK46" s="10"/>
      <c r="ML46" s="10"/>
      <c r="MM46" s="10"/>
      <c r="MN46" s="10"/>
      <c r="MO46" s="10"/>
      <c r="MP46" s="10"/>
      <c r="MQ46" s="10"/>
      <c r="MR46" s="10"/>
      <c r="MS46" s="10"/>
      <c r="MT46" s="10"/>
      <c r="MU46" s="10"/>
      <c r="MV46" s="10"/>
      <c r="MW46" s="10"/>
      <c r="MX46" s="10"/>
      <c r="MY46" s="10"/>
      <c r="MZ46" s="10"/>
      <c r="NA46" s="10"/>
      <c r="NB46" s="10"/>
      <c r="NC46" s="10"/>
      <c r="ND46" s="10"/>
      <c r="NE46" s="10"/>
      <c r="NF46" s="10"/>
      <c r="NG46" s="10"/>
      <c r="NH46" s="10"/>
      <c r="NI46" s="10"/>
      <c r="NJ46" s="10"/>
      <c r="NK46" s="10"/>
      <c r="NL46" s="10"/>
      <c r="NM46" s="10"/>
      <c r="NN46" s="10"/>
      <c r="NO46" s="10"/>
      <c r="NP46" s="10"/>
      <c r="NQ46" s="10"/>
      <c r="NR46" s="10"/>
      <c r="NS46" s="10"/>
      <c r="NT46" s="10"/>
      <c r="NU46" s="10"/>
      <c r="NV46" s="10"/>
      <c r="NW46" s="10"/>
      <c r="NX46" s="10"/>
      <c r="NY46" s="10"/>
      <c r="NZ46" s="10"/>
      <c r="OA46" s="10"/>
      <c r="OB46" s="10"/>
      <c r="OC46" s="10"/>
      <c r="OD46" s="10"/>
      <c r="OE46" s="10"/>
      <c r="OF46" s="10"/>
      <c r="OG46" s="10"/>
      <c r="OH46" s="10"/>
      <c r="OI46" s="10"/>
      <c r="OJ46" s="10"/>
      <c r="OK46" s="10"/>
      <c r="OL46" s="10"/>
      <c r="OM46" s="10"/>
      <c r="ON46" s="10"/>
      <c r="OO46" s="10"/>
      <c r="OP46" s="10"/>
      <c r="OQ46" s="10"/>
      <c r="OR46" s="10"/>
      <c r="OS46" s="10"/>
      <c r="OT46" s="10"/>
      <c r="OU46" s="10"/>
      <c r="OV46" s="10"/>
      <c r="OW46" s="10"/>
      <c r="OX46" s="10"/>
      <c r="OY46" s="10"/>
      <c r="OZ46" s="10"/>
      <c r="PA46" s="10"/>
      <c r="PB46" s="10"/>
      <c r="PC46" s="10"/>
      <c r="PD46" s="10"/>
      <c r="PE46" s="10"/>
      <c r="PF46" s="10"/>
      <c r="PG46" s="10"/>
      <c r="PH46" s="10"/>
      <c r="PI46" s="10"/>
      <c r="PJ46" s="10"/>
      <c r="PK46" s="10"/>
      <c r="PL46" s="10"/>
      <c r="PM46" s="10"/>
      <c r="PN46" s="10"/>
      <c r="PO46" s="10"/>
      <c r="PP46" s="10"/>
      <c r="PQ46" s="10"/>
      <c r="PR46" s="10"/>
      <c r="PS46" s="10"/>
      <c r="PT46" s="10"/>
      <c r="PU46" s="10"/>
      <c r="PV46" s="10"/>
      <c r="PW46" s="10"/>
      <c r="PX46" s="10"/>
      <c r="PY46" s="10"/>
      <c r="PZ46" s="10"/>
      <c r="QA46" s="10"/>
      <c r="QB46" s="10"/>
      <c r="QC46" s="10"/>
      <c r="QD46" s="10"/>
      <c r="QE46" s="10"/>
      <c r="QF46" s="10"/>
      <c r="QG46" s="10"/>
      <c r="QH46" s="10"/>
      <c r="QI46" s="10"/>
      <c r="QJ46" s="10"/>
      <c r="QK46" s="10"/>
      <c r="QL46" s="10"/>
      <c r="QM46" s="10"/>
      <c r="QN46" s="10"/>
      <c r="QO46" s="10"/>
      <c r="QP46" s="10"/>
      <c r="QQ46" s="10"/>
      <c r="QR46" s="10"/>
      <c r="QS46" s="10"/>
      <c r="QT46" s="10"/>
      <c r="QU46" s="10"/>
      <c r="QV46" s="10"/>
      <c r="QW46" s="10"/>
      <c r="QX46" s="10"/>
      <c r="QY46" s="10"/>
      <c r="QZ46" s="10"/>
      <c r="RA46" s="10"/>
      <c r="RB46" s="10"/>
      <c r="RC46" s="10"/>
      <c r="RD46" s="10"/>
      <c r="RE46" s="10"/>
      <c r="RF46" s="10"/>
      <c r="RG46" s="10"/>
      <c r="RH46" s="10"/>
      <c r="RI46" s="10"/>
      <c r="RJ46" s="10"/>
      <c r="RK46" s="10"/>
      <c r="RL46" s="10"/>
      <c r="RM46" s="10"/>
      <c r="RN46" s="10"/>
      <c r="RO46" s="10"/>
      <c r="RP46" s="10"/>
      <c r="RQ46" s="10"/>
      <c r="RR46" s="10"/>
      <c r="RS46" s="10"/>
      <c r="RT46" s="10"/>
      <c r="RU46" s="10"/>
      <c r="RV46" s="10"/>
      <c r="RW46" s="10"/>
      <c r="RX46" s="10"/>
      <c r="RY46" s="10"/>
      <c r="RZ46" s="10"/>
      <c r="SA46" s="10"/>
      <c r="SB46" s="10"/>
      <c r="SC46" s="10"/>
      <c r="SD46" s="10"/>
      <c r="SE46" s="10"/>
      <c r="SF46" s="10"/>
      <c r="SG46" s="10"/>
      <c r="SH46" s="10"/>
      <c r="SI46" s="10"/>
      <c r="SJ46" s="10"/>
      <c r="SK46" s="10"/>
      <c r="SL46" s="10"/>
      <c r="SM46" s="10"/>
      <c r="SN46" s="10"/>
      <c r="SO46" s="10"/>
      <c r="SP46" s="10"/>
      <c r="SQ46" s="10"/>
      <c r="SR46" s="10"/>
      <c r="SS46" s="10"/>
      <c r="ST46" s="10"/>
      <c r="SU46" s="10"/>
      <c r="SV46" s="10"/>
      <c r="SW46" s="10"/>
      <c r="SX46" s="10"/>
      <c r="SY46" s="10"/>
      <c r="SZ46" s="10"/>
      <c r="TA46" s="10"/>
      <c r="TB46" s="10"/>
      <c r="TC46" s="10"/>
      <c r="TD46" s="10"/>
      <c r="TE46" s="10"/>
      <c r="TF46" s="10"/>
      <c r="TG46" s="10"/>
      <c r="TH46" s="10"/>
      <c r="TI46" s="10"/>
      <c r="TJ46" s="10"/>
      <c r="TK46" s="10"/>
      <c r="TL46" s="10"/>
      <c r="TM46" s="10"/>
      <c r="TN46" s="10"/>
      <c r="TO46" s="10"/>
      <c r="TP46" s="10"/>
      <c r="TQ46" s="10"/>
      <c r="TR46" s="10"/>
      <c r="TS46" s="10"/>
      <c r="TT46" s="10"/>
      <c r="TU46" s="10"/>
      <c r="TV46" s="10"/>
      <c r="TW46" s="10"/>
      <c r="TX46" s="10"/>
      <c r="TY46" s="10"/>
      <c r="TZ46" s="10"/>
      <c r="UA46" s="10"/>
      <c r="UB46" s="10"/>
      <c r="UC46" s="10"/>
      <c r="UD46" s="10"/>
      <c r="UE46" s="10"/>
      <c r="UF46" s="10"/>
      <c r="UG46" s="10"/>
      <c r="UH46" s="10"/>
      <c r="UI46" s="10"/>
      <c r="UJ46" s="10"/>
      <c r="UK46" s="10"/>
      <c r="UL46" s="10"/>
      <c r="UM46" s="10"/>
      <c r="UN46" s="10"/>
      <c r="UO46" s="10"/>
      <c r="UP46" s="10"/>
      <c r="UQ46" s="10"/>
      <c r="UR46" s="10"/>
      <c r="US46" s="10"/>
      <c r="UT46" s="10"/>
      <c r="UU46" s="10"/>
      <c r="UV46" s="10"/>
      <c r="UW46" s="10"/>
      <c r="UX46" s="10"/>
      <c r="UY46" s="10"/>
      <c r="UZ46" s="10"/>
      <c r="VA46" s="10"/>
      <c r="VB46" s="10"/>
      <c r="VC46" s="10"/>
      <c r="VD46" s="10"/>
      <c r="VE46" s="10"/>
      <c r="VF46" s="10"/>
      <c r="VG46" s="10"/>
      <c r="VH46" s="10"/>
      <c r="VI46" s="10"/>
      <c r="VJ46" s="10"/>
      <c r="VK46" s="10"/>
      <c r="VL46" s="10"/>
      <c r="VM46" s="10"/>
      <c r="VN46" s="10"/>
      <c r="VO46" s="10"/>
      <c r="VP46" s="10"/>
      <c r="VQ46" s="10"/>
      <c r="VR46" s="10"/>
      <c r="VS46" s="10"/>
      <c r="VT46" s="10"/>
      <c r="VU46" s="10"/>
      <c r="VV46" s="10"/>
      <c r="VW46" s="10"/>
      <c r="VX46" s="10"/>
      <c r="VY46" s="10"/>
      <c r="VZ46" s="10"/>
      <c r="WA46" s="10"/>
      <c r="WB46" s="10"/>
      <c r="WC46" s="10"/>
      <c r="WD46" s="10"/>
      <c r="WE46" s="10"/>
      <c r="WF46" s="10"/>
      <c r="WG46" s="10"/>
      <c r="WH46" s="10"/>
      <c r="WI46" s="10"/>
      <c r="WJ46" s="10"/>
      <c r="WK46" s="10"/>
      <c r="WL46" s="10"/>
      <c r="WM46" s="10"/>
      <c r="WN46" s="10"/>
      <c r="WO46" s="10"/>
      <c r="WP46" s="10"/>
      <c r="WQ46" s="10"/>
      <c r="WR46" s="10"/>
      <c r="WS46" s="10"/>
      <c r="WT46" s="10"/>
      <c r="WU46" s="10"/>
      <c r="WV46" s="10"/>
      <c r="WW46" s="10"/>
      <c r="WX46" s="10"/>
      <c r="WY46" s="10"/>
      <c r="WZ46" s="10"/>
      <c r="XA46" s="10"/>
      <c r="XB46" s="10"/>
      <c r="XC46" s="10"/>
      <c r="XD46" s="10"/>
      <c r="XE46" s="10"/>
      <c r="XF46" s="10"/>
      <c r="XG46" s="10"/>
      <c r="XH46" s="10"/>
      <c r="XI46" s="10"/>
      <c r="XJ46" s="10"/>
      <c r="XK46" s="10"/>
      <c r="XL46" s="10"/>
      <c r="XM46" s="10"/>
      <c r="XN46" s="10"/>
      <c r="XO46" s="10"/>
      <c r="XP46" s="10"/>
      <c r="XQ46" s="10"/>
      <c r="XR46" s="10"/>
      <c r="XS46" s="10"/>
      <c r="XT46" s="10"/>
      <c r="XU46" s="10"/>
      <c r="XV46" s="10"/>
      <c r="XW46" s="10"/>
      <c r="XX46" s="10"/>
      <c r="XY46" s="10"/>
      <c r="XZ46" s="10"/>
      <c r="YA46" s="10"/>
      <c r="YB46" s="10"/>
      <c r="YC46" s="10"/>
      <c r="YD46" s="10"/>
      <c r="YE46" s="10"/>
      <c r="YF46" s="10"/>
      <c r="YG46" s="10"/>
      <c r="YH46" s="10"/>
      <c r="YI46" s="10"/>
      <c r="YJ46" s="10"/>
      <c r="YK46" s="10"/>
      <c r="YL46" s="10"/>
      <c r="YM46" s="10"/>
      <c r="YN46" s="10"/>
      <c r="YO46" s="10"/>
      <c r="YP46" s="10"/>
      <c r="YQ46" s="10"/>
      <c r="YR46" s="10"/>
      <c r="YS46" s="10"/>
      <c r="YT46" s="10"/>
      <c r="YU46" s="10"/>
      <c r="YV46" s="10"/>
      <c r="YW46" s="10"/>
      <c r="YX46" s="10"/>
      <c r="YY46" s="10"/>
      <c r="YZ46" s="10"/>
      <c r="ZA46" s="10"/>
      <c r="ZB46" s="10"/>
      <c r="ZC46" s="10"/>
      <c r="ZD46" s="10"/>
      <c r="ZE46" s="10"/>
      <c r="ZF46" s="10"/>
      <c r="ZG46" s="10"/>
      <c r="ZH46" s="10"/>
      <c r="ZI46" s="10"/>
      <c r="ZJ46" s="10"/>
      <c r="ZK46" s="10"/>
      <c r="ZL46" s="10"/>
      <c r="ZM46" s="10"/>
      <c r="ZN46" s="10"/>
      <c r="ZO46" s="10"/>
      <c r="ZP46" s="10"/>
      <c r="ZQ46" s="10"/>
      <c r="ZR46" s="10"/>
      <c r="ZS46" s="10"/>
      <c r="ZT46" s="10"/>
      <c r="ZU46" s="10"/>
      <c r="ZV46" s="10"/>
      <c r="ZW46" s="10"/>
      <c r="ZX46" s="10"/>
      <c r="ZY46" s="10"/>
      <c r="ZZ46" s="10"/>
      <c r="AAA46" s="10"/>
      <c r="AAB46" s="10"/>
      <c r="AAC46" s="10"/>
      <c r="AAD46" s="10"/>
      <c r="AAE46" s="10"/>
      <c r="AAF46" s="10"/>
      <c r="AAG46" s="10"/>
      <c r="AAH46" s="10"/>
      <c r="AAI46" s="10"/>
      <c r="AAJ46" s="10"/>
      <c r="AAK46" s="10"/>
      <c r="AAL46" s="10"/>
      <c r="AAM46" s="10"/>
      <c r="AAN46" s="10"/>
      <c r="AAO46" s="10"/>
      <c r="AAP46" s="10"/>
      <c r="AAQ46" s="10"/>
      <c r="AAR46" s="10"/>
      <c r="AAS46" s="10"/>
      <c r="AAT46" s="10"/>
      <c r="AAU46" s="10"/>
      <c r="AAV46" s="10"/>
      <c r="AAW46" s="10"/>
      <c r="AAX46" s="10"/>
      <c r="AAY46" s="10"/>
      <c r="AAZ46" s="10"/>
      <c r="ABA46" s="10"/>
      <c r="ABB46" s="10"/>
      <c r="ABC46" s="10"/>
      <c r="ABD46" s="10"/>
      <c r="ABE46" s="10"/>
      <c r="ABF46" s="10"/>
      <c r="ABG46" s="10"/>
      <c r="ABH46" s="10"/>
      <c r="ABI46" s="10"/>
      <c r="ABJ46" s="10"/>
      <c r="ABK46" s="10"/>
      <c r="ABL46" s="10"/>
      <c r="ABM46" s="10"/>
      <c r="ABN46" s="10"/>
      <c r="ABO46" s="10"/>
      <c r="ABP46" s="10"/>
      <c r="ABQ46" s="10"/>
      <c r="ABR46" s="10"/>
      <c r="ABS46" s="10"/>
      <c r="ABT46" s="10"/>
      <c r="ABU46" s="10"/>
      <c r="ABV46" s="10"/>
      <c r="ABW46" s="10"/>
      <c r="ABX46" s="10"/>
      <c r="ABY46" s="10"/>
      <c r="ABZ46" s="10"/>
      <c r="ACA46" s="10"/>
      <c r="ACB46" s="10"/>
      <c r="ACC46" s="10"/>
      <c r="ACD46" s="10"/>
      <c r="ACE46" s="10"/>
      <c r="ACF46" s="10"/>
      <c r="ACG46" s="10"/>
      <c r="ACH46" s="10"/>
      <c r="ACI46" s="10"/>
      <c r="ACJ46" s="10"/>
      <c r="ACK46" s="10"/>
      <c r="ACL46" s="10"/>
      <c r="ACM46" s="10"/>
      <c r="ACN46" s="10"/>
      <c r="ACO46" s="10"/>
      <c r="ACP46" s="10"/>
      <c r="ACQ46" s="10"/>
      <c r="ACR46" s="10"/>
      <c r="ACS46" s="10"/>
      <c r="ACT46" s="10"/>
      <c r="ACU46" s="10"/>
      <c r="ACV46" s="10"/>
      <c r="ACW46" s="10"/>
      <c r="ACX46" s="10"/>
      <c r="ACY46" s="10"/>
      <c r="ACZ46" s="10"/>
      <c r="ADA46" s="10"/>
      <c r="ADB46" s="10"/>
      <c r="ADC46" s="10"/>
      <c r="ADD46" s="10"/>
      <c r="ADE46" s="10"/>
      <c r="ADF46" s="10"/>
      <c r="ADG46" s="10"/>
      <c r="ADH46" s="10"/>
      <c r="ADI46" s="10"/>
      <c r="ADJ46" s="10"/>
      <c r="ADK46" s="10"/>
      <c r="ADL46" s="10"/>
      <c r="ADM46" s="10"/>
      <c r="ADN46" s="10"/>
      <c r="ADO46" s="10"/>
      <c r="ADP46" s="10"/>
      <c r="ADQ46" s="10"/>
      <c r="ADR46" s="10"/>
      <c r="ADS46" s="10"/>
      <c r="ADT46" s="10"/>
      <c r="ADU46" s="10"/>
      <c r="ADV46" s="10"/>
      <c r="ADW46" s="10"/>
      <c r="ADX46" s="10"/>
      <c r="ADY46" s="10"/>
      <c r="ADZ46" s="10"/>
      <c r="AEA46" s="10"/>
      <c r="AEB46" s="10"/>
      <c r="AEC46" s="10"/>
      <c r="AED46" s="10"/>
      <c r="AEE46" s="10"/>
      <c r="AEF46" s="10"/>
      <c r="AEG46" s="10"/>
      <c r="AEH46" s="10"/>
      <c r="AEI46" s="10"/>
      <c r="AEJ46" s="10"/>
      <c r="AEK46" s="10"/>
      <c r="AEL46" s="10"/>
      <c r="AEM46" s="10"/>
      <c r="AEN46" s="10"/>
      <c r="AEO46" s="10"/>
      <c r="AEP46" s="10"/>
      <c r="AEQ46" s="10"/>
      <c r="AER46" s="10"/>
      <c r="AES46" s="10"/>
      <c r="AET46" s="10"/>
      <c r="AEU46" s="10"/>
      <c r="AEV46" s="10"/>
      <c r="AEW46" s="10"/>
      <c r="AEX46" s="10"/>
      <c r="AEY46" s="10"/>
      <c r="AEZ46" s="10"/>
      <c r="AFA46" s="10"/>
      <c r="AFB46" s="10"/>
      <c r="AFC46" s="10"/>
      <c r="AFD46" s="10"/>
      <c r="AFE46" s="10"/>
      <c r="AFF46" s="10"/>
      <c r="AFG46" s="10"/>
      <c r="AFH46" s="10"/>
      <c r="AFI46" s="10"/>
      <c r="AFJ46" s="10"/>
      <c r="AFK46" s="10"/>
      <c r="AFL46" s="10"/>
      <c r="AFM46" s="10"/>
      <c r="AFN46" s="10"/>
      <c r="AFO46" s="10"/>
      <c r="AFP46" s="10"/>
      <c r="AFQ46" s="10"/>
      <c r="AFR46" s="10"/>
      <c r="AFS46" s="10"/>
      <c r="AFT46" s="10"/>
      <c r="AFU46" s="10"/>
      <c r="AFV46" s="10"/>
      <c r="AFW46" s="10"/>
      <c r="AFX46" s="10"/>
      <c r="AFY46" s="10"/>
      <c r="AFZ46" s="10"/>
      <c r="AGA46" s="10"/>
      <c r="AGB46" s="10"/>
      <c r="AGC46" s="10"/>
      <c r="AGD46" s="10"/>
      <c r="AGE46" s="10"/>
      <c r="AGF46" s="10"/>
      <c r="AGG46" s="10"/>
      <c r="AGH46" s="10"/>
      <c r="AGI46" s="10"/>
      <c r="AGJ46" s="10"/>
      <c r="AGK46" s="10"/>
      <c r="AGL46" s="10"/>
      <c r="AGM46" s="10"/>
      <c r="AGN46" s="10"/>
      <c r="AGO46" s="10"/>
      <c r="AGP46" s="10"/>
      <c r="AGQ46" s="10"/>
      <c r="AGR46" s="10"/>
      <c r="AGS46" s="10"/>
      <c r="AGT46" s="10"/>
      <c r="AGU46" s="10"/>
      <c r="AGV46" s="10"/>
      <c r="AGW46" s="10"/>
      <c r="AGX46" s="10"/>
      <c r="AGY46" s="10"/>
      <c r="AGZ46" s="10"/>
      <c r="AHA46" s="10"/>
      <c r="AHB46" s="10"/>
      <c r="AHC46" s="10"/>
      <c r="AHD46" s="10"/>
      <c r="AHE46" s="10"/>
      <c r="AHF46" s="10"/>
      <c r="AHG46" s="10"/>
      <c r="AHH46" s="10"/>
      <c r="AHI46" s="10"/>
      <c r="AHJ46" s="10"/>
      <c r="AHK46" s="10"/>
      <c r="AHL46" s="10"/>
      <c r="AHM46" s="10"/>
      <c r="AHN46" s="10"/>
      <c r="AHO46" s="10"/>
      <c r="AHP46" s="10"/>
      <c r="AHQ46" s="10"/>
      <c r="AHR46" s="10"/>
      <c r="AHS46" s="10"/>
      <c r="AHT46" s="10"/>
      <c r="AHU46" s="10"/>
      <c r="AHV46" s="10"/>
      <c r="AHW46" s="10"/>
      <c r="AHX46" s="10"/>
      <c r="AHY46" s="10"/>
      <c r="AHZ46" s="10"/>
      <c r="AIA46" s="10"/>
      <c r="AIB46" s="10"/>
      <c r="AIC46" s="10"/>
      <c r="AID46" s="10"/>
      <c r="AIE46" s="10"/>
      <c r="AIF46" s="10"/>
      <c r="AIG46" s="10"/>
      <c r="AIH46" s="10"/>
      <c r="AII46" s="10"/>
      <c r="AIJ46" s="10"/>
      <c r="AIK46" s="10"/>
      <c r="AIL46" s="10"/>
      <c r="AIM46" s="10"/>
      <c r="AIN46" s="10"/>
      <c r="AIO46" s="10"/>
      <c r="AIP46" s="10"/>
      <c r="AIQ46" s="10"/>
      <c r="AIR46" s="10"/>
      <c r="AIS46" s="10"/>
      <c r="AIT46" s="10"/>
      <c r="AIU46" s="10"/>
      <c r="AIV46" s="10"/>
      <c r="AIW46" s="10"/>
      <c r="AIX46" s="10"/>
      <c r="AIY46" s="10"/>
      <c r="AIZ46" s="10"/>
      <c r="AJA46" s="10"/>
      <c r="AJB46" s="10"/>
      <c r="AJC46" s="10"/>
      <c r="AJD46" s="10"/>
      <c r="AJE46" s="10"/>
      <c r="AJF46" s="10"/>
      <c r="AJG46" s="10"/>
      <c r="AJH46" s="10"/>
      <c r="AJI46" s="10"/>
      <c r="AJJ46" s="10"/>
      <c r="AJK46" s="10"/>
      <c r="AJL46" s="10"/>
      <c r="AJM46" s="10"/>
      <c r="AJN46" s="10"/>
      <c r="AJO46" s="10"/>
      <c r="AJP46" s="10"/>
      <c r="AJQ46" s="10"/>
      <c r="AJR46" s="10"/>
      <c r="AJS46" s="10"/>
      <c r="AJT46" s="10"/>
      <c r="AJU46" s="10"/>
      <c r="AJV46" s="10"/>
      <c r="AJW46" s="10"/>
      <c r="AJX46" s="10"/>
      <c r="AJY46" s="10"/>
      <c r="AJZ46" s="10"/>
      <c r="AKA46" s="10"/>
      <c r="AKB46" s="10"/>
      <c r="AKC46" s="10"/>
      <c r="AKD46" s="10"/>
      <c r="AKE46" s="10"/>
      <c r="AKF46" s="10"/>
      <c r="AKG46" s="10"/>
      <c r="AKH46" s="10"/>
      <c r="AKI46" s="10"/>
      <c r="AKJ46" s="10"/>
      <c r="AKK46" s="10"/>
      <c r="AKL46" s="10"/>
      <c r="AKM46" s="10"/>
      <c r="AKN46" s="10"/>
      <c r="AKO46" s="10"/>
      <c r="AKP46" s="10"/>
      <c r="AKQ46" s="10"/>
      <c r="AKR46" s="10"/>
      <c r="AKS46" s="10"/>
      <c r="AKT46" s="10"/>
      <c r="AKU46" s="10"/>
      <c r="AKV46" s="10"/>
      <c r="AKW46" s="10"/>
      <c r="AKX46" s="10"/>
      <c r="AKY46" s="10"/>
      <c r="AKZ46" s="10"/>
      <c r="ALA46" s="10"/>
      <c r="ALB46" s="10"/>
      <c r="ALC46" s="10"/>
      <c r="ALD46" s="10"/>
      <c r="ALE46" s="10"/>
      <c r="ALF46" s="10"/>
      <c r="ALG46" s="10"/>
      <c r="ALH46" s="10"/>
      <c r="ALI46" s="10"/>
      <c r="ALJ46" s="10"/>
      <c r="ALK46" s="10"/>
      <c r="ALL46" s="10"/>
      <c r="ALM46" s="10"/>
      <c r="ALN46" s="10"/>
      <c r="ALO46" s="10"/>
      <c r="ALP46" s="10"/>
      <c r="ALQ46" s="10"/>
      <c r="ALR46" s="10"/>
      <c r="ALS46" s="10"/>
      <c r="ALT46" s="10"/>
      <c r="ALU46" s="10"/>
      <c r="ALV46" s="10"/>
      <c r="ALW46" s="10"/>
      <c r="ALX46" s="10"/>
      <c r="ALY46" s="10"/>
      <c r="ALZ46" s="10"/>
      <c r="AMA46" s="10"/>
      <c r="AMB46" s="10"/>
      <c r="AMC46" s="10"/>
      <c r="AMD46" s="10"/>
      <c r="AME46" s="10"/>
      <c r="AMF46" s="10"/>
      <c r="AMG46" s="10"/>
      <c r="AMH46" s="10"/>
      <c r="AMI46" s="10"/>
      <c r="AMJ46" s="10"/>
    </row>
    <row r="47" spans="1:1024" s="9" customFormat="1" ht="39.75" customHeight="1" x14ac:dyDescent="0.15">
      <c r="A47" s="109"/>
      <c r="B47" s="151"/>
      <c r="C47" s="153" t="s">
        <v>112</v>
      </c>
      <c r="D47" s="21"/>
      <c r="E47" s="59" t="s">
        <v>35</v>
      </c>
      <c r="F47" s="34" t="s">
        <v>17</v>
      </c>
      <c r="G47" s="78"/>
      <c r="H47" s="96"/>
      <c r="I47" s="101" t="s">
        <v>219</v>
      </c>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c r="IW47" s="10"/>
      <c r="IX47" s="10"/>
      <c r="IY47" s="10"/>
      <c r="IZ47" s="10"/>
      <c r="JA47" s="10"/>
      <c r="JB47" s="10"/>
      <c r="JC47" s="10"/>
      <c r="JD47" s="10"/>
      <c r="JE47" s="10"/>
      <c r="JF47" s="10"/>
      <c r="JG47" s="10"/>
      <c r="JH47" s="10"/>
      <c r="JI47" s="10"/>
      <c r="JJ47" s="10"/>
      <c r="JK47" s="10"/>
      <c r="JL47" s="10"/>
      <c r="JM47" s="10"/>
      <c r="JN47" s="10"/>
      <c r="JO47" s="10"/>
      <c r="JP47" s="10"/>
      <c r="JQ47" s="10"/>
      <c r="JR47" s="10"/>
      <c r="JS47" s="10"/>
      <c r="JT47" s="10"/>
      <c r="JU47" s="10"/>
      <c r="JV47" s="10"/>
      <c r="JW47" s="10"/>
      <c r="JX47" s="10"/>
      <c r="JY47" s="10"/>
      <c r="JZ47" s="10"/>
      <c r="KA47" s="10"/>
      <c r="KB47" s="10"/>
      <c r="KC47" s="10"/>
      <c r="KD47" s="10"/>
      <c r="KE47" s="10"/>
      <c r="KF47" s="10"/>
      <c r="KG47" s="10"/>
      <c r="KH47" s="10"/>
      <c r="KI47" s="10"/>
      <c r="KJ47" s="10"/>
      <c r="KK47" s="10"/>
      <c r="KL47" s="10"/>
      <c r="KM47" s="10"/>
      <c r="KN47" s="10"/>
      <c r="KO47" s="10"/>
      <c r="KP47" s="10"/>
      <c r="KQ47" s="10"/>
      <c r="KR47" s="10"/>
      <c r="KS47" s="10"/>
      <c r="KT47" s="10"/>
      <c r="KU47" s="10"/>
      <c r="KV47" s="10"/>
      <c r="KW47" s="10"/>
      <c r="KX47" s="10"/>
      <c r="KY47" s="10"/>
      <c r="KZ47" s="10"/>
      <c r="LA47" s="10"/>
      <c r="LB47" s="10"/>
      <c r="LC47" s="10"/>
      <c r="LD47" s="10"/>
      <c r="LE47" s="10"/>
      <c r="LF47" s="10"/>
      <c r="LG47" s="10"/>
      <c r="LH47" s="10"/>
      <c r="LI47" s="10"/>
      <c r="LJ47" s="10"/>
      <c r="LK47" s="10"/>
      <c r="LL47" s="10"/>
      <c r="LM47" s="10"/>
      <c r="LN47" s="10"/>
      <c r="LO47" s="10"/>
      <c r="LP47" s="10"/>
      <c r="LQ47" s="10"/>
      <c r="LR47" s="10"/>
      <c r="LS47" s="10"/>
      <c r="LT47" s="10"/>
      <c r="LU47" s="10"/>
      <c r="LV47" s="10"/>
      <c r="LW47" s="10"/>
      <c r="LX47" s="10"/>
      <c r="LY47" s="10"/>
      <c r="LZ47" s="10"/>
      <c r="MA47" s="10"/>
      <c r="MB47" s="10"/>
      <c r="MC47" s="10"/>
      <c r="MD47" s="10"/>
      <c r="ME47" s="10"/>
      <c r="MF47" s="10"/>
      <c r="MG47" s="10"/>
      <c r="MH47" s="10"/>
      <c r="MI47" s="10"/>
      <c r="MJ47" s="10"/>
      <c r="MK47" s="10"/>
      <c r="ML47" s="10"/>
      <c r="MM47" s="10"/>
      <c r="MN47" s="10"/>
      <c r="MO47" s="10"/>
      <c r="MP47" s="10"/>
      <c r="MQ47" s="10"/>
      <c r="MR47" s="10"/>
      <c r="MS47" s="10"/>
      <c r="MT47" s="10"/>
      <c r="MU47" s="10"/>
      <c r="MV47" s="10"/>
      <c r="MW47" s="10"/>
      <c r="MX47" s="10"/>
      <c r="MY47" s="10"/>
      <c r="MZ47" s="10"/>
      <c r="NA47" s="10"/>
      <c r="NB47" s="10"/>
      <c r="NC47" s="10"/>
      <c r="ND47" s="10"/>
      <c r="NE47" s="10"/>
      <c r="NF47" s="10"/>
      <c r="NG47" s="10"/>
      <c r="NH47" s="10"/>
      <c r="NI47" s="10"/>
      <c r="NJ47" s="10"/>
      <c r="NK47" s="10"/>
      <c r="NL47" s="10"/>
      <c r="NM47" s="10"/>
      <c r="NN47" s="10"/>
      <c r="NO47" s="10"/>
      <c r="NP47" s="10"/>
      <c r="NQ47" s="10"/>
      <c r="NR47" s="10"/>
      <c r="NS47" s="10"/>
      <c r="NT47" s="10"/>
      <c r="NU47" s="10"/>
      <c r="NV47" s="10"/>
      <c r="NW47" s="10"/>
      <c r="NX47" s="10"/>
      <c r="NY47" s="10"/>
      <c r="NZ47" s="10"/>
      <c r="OA47" s="10"/>
      <c r="OB47" s="10"/>
      <c r="OC47" s="10"/>
      <c r="OD47" s="10"/>
      <c r="OE47" s="10"/>
      <c r="OF47" s="10"/>
      <c r="OG47" s="10"/>
      <c r="OH47" s="10"/>
      <c r="OI47" s="10"/>
      <c r="OJ47" s="10"/>
      <c r="OK47" s="10"/>
      <c r="OL47" s="10"/>
      <c r="OM47" s="10"/>
      <c r="ON47" s="10"/>
      <c r="OO47" s="10"/>
      <c r="OP47" s="10"/>
      <c r="OQ47" s="10"/>
      <c r="OR47" s="10"/>
      <c r="OS47" s="10"/>
      <c r="OT47" s="10"/>
      <c r="OU47" s="10"/>
      <c r="OV47" s="10"/>
      <c r="OW47" s="10"/>
      <c r="OX47" s="10"/>
      <c r="OY47" s="10"/>
      <c r="OZ47" s="10"/>
      <c r="PA47" s="10"/>
      <c r="PB47" s="10"/>
      <c r="PC47" s="10"/>
      <c r="PD47" s="10"/>
      <c r="PE47" s="10"/>
      <c r="PF47" s="10"/>
      <c r="PG47" s="10"/>
      <c r="PH47" s="10"/>
      <c r="PI47" s="10"/>
      <c r="PJ47" s="10"/>
      <c r="PK47" s="10"/>
      <c r="PL47" s="10"/>
      <c r="PM47" s="10"/>
      <c r="PN47" s="10"/>
      <c r="PO47" s="10"/>
      <c r="PP47" s="10"/>
      <c r="PQ47" s="10"/>
      <c r="PR47" s="10"/>
      <c r="PS47" s="10"/>
      <c r="PT47" s="10"/>
      <c r="PU47" s="10"/>
      <c r="PV47" s="10"/>
      <c r="PW47" s="10"/>
      <c r="PX47" s="10"/>
      <c r="PY47" s="10"/>
      <c r="PZ47" s="10"/>
      <c r="QA47" s="10"/>
      <c r="QB47" s="10"/>
      <c r="QC47" s="10"/>
      <c r="QD47" s="10"/>
      <c r="QE47" s="10"/>
      <c r="QF47" s="10"/>
      <c r="QG47" s="10"/>
      <c r="QH47" s="10"/>
      <c r="QI47" s="10"/>
      <c r="QJ47" s="10"/>
      <c r="QK47" s="10"/>
      <c r="QL47" s="10"/>
      <c r="QM47" s="10"/>
      <c r="QN47" s="10"/>
      <c r="QO47" s="10"/>
      <c r="QP47" s="10"/>
      <c r="QQ47" s="10"/>
      <c r="QR47" s="10"/>
      <c r="QS47" s="10"/>
      <c r="QT47" s="10"/>
      <c r="QU47" s="10"/>
      <c r="QV47" s="10"/>
      <c r="QW47" s="10"/>
      <c r="QX47" s="10"/>
      <c r="QY47" s="10"/>
      <c r="QZ47" s="10"/>
      <c r="RA47" s="10"/>
      <c r="RB47" s="10"/>
      <c r="RC47" s="10"/>
      <c r="RD47" s="10"/>
      <c r="RE47" s="10"/>
      <c r="RF47" s="10"/>
      <c r="RG47" s="10"/>
      <c r="RH47" s="10"/>
      <c r="RI47" s="10"/>
      <c r="RJ47" s="10"/>
      <c r="RK47" s="10"/>
      <c r="RL47" s="10"/>
      <c r="RM47" s="10"/>
      <c r="RN47" s="10"/>
      <c r="RO47" s="10"/>
      <c r="RP47" s="10"/>
      <c r="RQ47" s="10"/>
      <c r="RR47" s="10"/>
      <c r="RS47" s="10"/>
      <c r="RT47" s="10"/>
      <c r="RU47" s="10"/>
      <c r="RV47" s="10"/>
      <c r="RW47" s="10"/>
      <c r="RX47" s="10"/>
      <c r="RY47" s="10"/>
      <c r="RZ47" s="10"/>
      <c r="SA47" s="10"/>
      <c r="SB47" s="10"/>
      <c r="SC47" s="10"/>
      <c r="SD47" s="10"/>
      <c r="SE47" s="10"/>
      <c r="SF47" s="10"/>
      <c r="SG47" s="10"/>
      <c r="SH47" s="10"/>
      <c r="SI47" s="10"/>
      <c r="SJ47" s="10"/>
      <c r="SK47" s="10"/>
      <c r="SL47" s="10"/>
      <c r="SM47" s="10"/>
      <c r="SN47" s="10"/>
      <c r="SO47" s="10"/>
      <c r="SP47" s="10"/>
      <c r="SQ47" s="10"/>
      <c r="SR47" s="10"/>
      <c r="SS47" s="10"/>
      <c r="ST47" s="10"/>
      <c r="SU47" s="10"/>
      <c r="SV47" s="10"/>
      <c r="SW47" s="10"/>
      <c r="SX47" s="10"/>
      <c r="SY47" s="10"/>
      <c r="SZ47" s="10"/>
      <c r="TA47" s="10"/>
      <c r="TB47" s="10"/>
      <c r="TC47" s="10"/>
      <c r="TD47" s="10"/>
      <c r="TE47" s="10"/>
      <c r="TF47" s="10"/>
      <c r="TG47" s="10"/>
      <c r="TH47" s="10"/>
      <c r="TI47" s="10"/>
      <c r="TJ47" s="10"/>
      <c r="TK47" s="10"/>
      <c r="TL47" s="10"/>
      <c r="TM47" s="10"/>
      <c r="TN47" s="10"/>
      <c r="TO47" s="10"/>
      <c r="TP47" s="10"/>
      <c r="TQ47" s="10"/>
      <c r="TR47" s="10"/>
      <c r="TS47" s="10"/>
      <c r="TT47" s="10"/>
      <c r="TU47" s="10"/>
      <c r="TV47" s="10"/>
      <c r="TW47" s="10"/>
      <c r="TX47" s="10"/>
      <c r="TY47" s="10"/>
      <c r="TZ47" s="10"/>
      <c r="UA47" s="10"/>
      <c r="UB47" s="10"/>
      <c r="UC47" s="10"/>
      <c r="UD47" s="10"/>
      <c r="UE47" s="10"/>
      <c r="UF47" s="10"/>
      <c r="UG47" s="10"/>
      <c r="UH47" s="10"/>
      <c r="UI47" s="10"/>
      <c r="UJ47" s="10"/>
      <c r="UK47" s="10"/>
      <c r="UL47" s="10"/>
      <c r="UM47" s="10"/>
      <c r="UN47" s="10"/>
      <c r="UO47" s="10"/>
      <c r="UP47" s="10"/>
      <c r="UQ47" s="10"/>
      <c r="UR47" s="10"/>
      <c r="US47" s="10"/>
      <c r="UT47" s="10"/>
      <c r="UU47" s="10"/>
      <c r="UV47" s="10"/>
      <c r="UW47" s="10"/>
      <c r="UX47" s="10"/>
      <c r="UY47" s="10"/>
      <c r="UZ47" s="10"/>
      <c r="VA47" s="10"/>
      <c r="VB47" s="10"/>
      <c r="VC47" s="10"/>
      <c r="VD47" s="10"/>
      <c r="VE47" s="10"/>
      <c r="VF47" s="10"/>
      <c r="VG47" s="10"/>
      <c r="VH47" s="10"/>
      <c r="VI47" s="10"/>
      <c r="VJ47" s="10"/>
      <c r="VK47" s="10"/>
      <c r="VL47" s="10"/>
      <c r="VM47" s="10"/>
      <c r="VN47" s="10"/>
      <c r="VO47" s="10"/>
      <c r="VP47" s="10"/>
      <c r="VQ47" s="10"/>
      <c r="VR47" s="10"/>
      <c r="VS47" s="10"/>
      <c r="VT47" s="10"/>
      <c r="VU47" s="10"/>
      <c r="VV47" s="10"/>
      <c r="VW47" s="10"/>
      <c r="VX47" s="10"/>
      <c r="VY47" s="10"/>
      <c r="VZ47" s="10"/>
      <c r="WA47" s="10"/>
      <c r="WB47" s="10"/>
      <c r="WC47" s="10"/>
      <c r="WD47" s="10"/>
      <c r="WE47" s="10"/>
      <c r="WF47" s="10"/>
      <c r="WG47" s="10"/>
      <c r="WH47" s="10"/>
      <c r="WI47" s="10"/>
      <c r="WJ47" s="10"/>
      <c r="WK47" s="10"/>
      <c r="WL47" s="10"/>
      <c r="WM47" s="10"/>
      <c r="WN47" s="10"/>
      <c r="WO47" s="10"/>
      <c r="WP47" s="10"/>
      <c r="WQ47" s="10"/>
      <c r="WR47" s="10"/>
      <c r="WS47" s="10"/>
      <c r="WT47" s="10"/>
      <c r="WU47" s="10"/>
      <c r="WV47" s="10"/>
      <c r="WW47" s="10"/>
      <c r="WX47" s="10"/>
      <c r="WY47" s="10"/>
      <c r="WZ47" s="10"/>
      <c r="XA47" s="10"/>
      <c r="XB47" s="10"/>
      <c r="XC47" s="10"/>
      <c r="XD47" s="10"/>
      <c r="XE47" s="10"/>
      <c r="XF47" s="10"/>
      <c r="XG47" s="10"/>
      <c r="XH47" s="10"/>
      <c r="XI47" s="10"/>
      <c r="XJ47" s="10"/>
      <c r="XK47" s="10"/>
      <c r="XL47" s="10"/>
      <c r="XM47" s="10"/>
      <c r="XN47" s="10"/>
      <c r="XO47" s="10"/>
      <c r="XP47" s="10"/>
      <c r="XQ47" s="10"/>
      <c r="XR47" s="10"/>
      <c r="XS47" s="10"/>
      <c r="XT47" s="10"/>
      <c r="XU47" s="10"/>
      <c r="XV47" s="10"/>
      <c r="XW47" s="10"/>
      <c r="XX47" s="10"/>
      <c r="XY47" s="10"/>
      <c r="XZ47" s="10"/>
      <c r="YA47" s="10"/>
      <c r="YB47" s="10"/>
      <c r="YC47" s="10"/>
      <c r="YD47" s="10"/>
      <c r="YE47" s="10"/>
      <c r="YF47" s="10"/>
      <c r="YG47" s="10"/>
      <c r="YH47" s="10"/>
      <c r="YI47" s="10"/>
      <c r="YJ47" s="10"/>
      <c r="YK47" s="10"/>
      <c r="YL47" s="10"/>
      <c r="YM47" s="10"/>
      <c r="YN47" s="10"/>
      <c r="YO47" s="10"/>
      <c r="YP47" s="10"/>
      <c r="YQ47" s="10"/>
      <c r="YR47" s="10"/>
      <c r="YS47" s="10"/>
      <c r="YT47" s="10"/>
      <c r="YU47" s="10"/>
      <c r="YV47" s="10"/>
      <c r="YW47" s="10"/>
      <c r="YX47" s="10"/>
      <c r="YY47" s="10"/>
      <c r="YZ47" s="10"/>
      <c r="ZA47" s="10"/>
      <c r="ZB47" s="10"/>
      <c r="ZC47" s="10"/>
      <c r="ZD47" s="10"/>
      <c r="ZE47" s="10"/>
      <c r="ZF47" s="10"/>
      <c r="ZG47" s="10"/>
      <c r="ZH47" s="10"/>
      <c r="ZI47" s="10"/>
      <c r="ZJ47" s="10"/>
      <c r="ZK47" s="10"/>
      <c r="ZL47" s="10"/>
      <c r="ZM47" s="10"/>
      <c r="ZN47" s="10"/>
      <c r="ZO47" s="10"/>
      <c r="ZP47" s="10"/>
      <c r="ZQ47" s="10"/>
      <c r="ZR47" s="10"/>
      <c r="ZS47" s="10"/>
      <c r="ZT47" s="10"/>
      <c r="ZU47" s="10"/>
      <c r="ZV47" s="10"/>
      <c r="ZW47" s="10"/>
      <c r="ZX47" s="10"/>
      <c r="ZY47" s="10"/>
      <c r="ZZ47" s="10"/>
      <c r="AAA47" s="10"/>
      <c r="AAB47" s="10"/>
      <c r="AAC47" s="10"/>
      <c r="AAD47" s="10"/>
      <c r="AAE47" s="10"/>
      <c r="AAF47" s="10"/>
      <c r="AAG47" s="10"/>
      <c r="AAH47" s="10"/>
      <c r="AAI47" s="10"/>
      <c r="AAJ47" s="10"/>
      <c r="AAK47" s="10"/>
      <c r="AAL47" s="10"/>
      <c r="AAM47" s="10"/>
      <c r="AAN47" s="10"/>
      <c r="AAO47" s="10"/>
      <c r="AAP47" s="10"/>
      <c r="AAQ47" s="10"/>
      <c r="AAR47" s="10"/>
      <c r="AAS47" s="10"/>
      <c r="AAT47" s="10"/>
      <c r="AAU47" s="10"/>
      <c r="AAV47" s="10"/>
      <c r="AAW47" s="10"/>
      <c r="AAX47" s="10"/>
      <c r="AAY47" s="10"/>
      <c r="AAZ47" s="10"/>
      <c r="ABA47" s="10"/>
      <c r="ABB47" s="10"/>
      <c r="ABC47" s="10"/>
      <c r="ABD47" s="10"/>
      <c r="ABE47" s="10"/>
      <c r="ABF47" s="10"/>
      <c r="ABG47" s="10"/>
      <c r="ABH47" s="10"/>
      <c r="ABI47" s="10"/>
      <c r="ABJ47" s="10"/>
      <c r="ABK47" s="10"/>
      <c r="ABL47" s="10"/>
      <c r="ABM47" s="10"/>
      <c r="ABN47" s="10"/>
      <c r="ABO47" s="10"/>
      <c r="ABP47" s="10"/>
      <c r="ABQ47" s="10"/>
      <c r="ABR47" s="10"/>
      <c r="ABS47" s="10"/>
      <c r="ABT47" s="10"/>
      <c r="ABU47" s="10"/>
      <c r="ABV47" s="10"/>
      <c r="ABW47" s="10"/>
      <c r="ABX47" s="10"/>
      <c r="ABY47" s="10"/>
      <c r="ABZ47" s="10"/>
      <c r="ACA47" s="10"/>
      <c r="ACB47" s="10"/>
      <c r="ACC47" s="10"/>
      <c r="ACD47" s="10"/>
      <c r="ACE47" s="10"/>
      <c r="ACF47" s="10"/>
      <c r="ACG47" s="10"/>
      <c r="ACH47" s="10"/>
      <c r="ACI47" s="10"/>
      <c r="ACJ47" s="10"/>
      <c r="ACK47" s="10"/>
      <c r="ACL47" s="10"/>
      <c r="ACM47" s="10"/>
      <c r="ACN47" s="10"/>
      <c r="ACO47" s="10"/>
      <c r="ACP47" s="10"/>
      <c r="ACQ47" s="10"/>
      <c r="ACR47" s="10"/>
      <c r="ACS47" s="10"/>
      <c r="ACT47" s="10"/>
      <c r="ACU47" s="10"/>
      <c r="ACV47" s="10"/>
      <c r="ACW47" s="10"/>
      <c r="ACX47" s="10"/>
      <c r="ACY47" s="10"/>
      <c r="ACZ47" s="10"/>
      <c r="ADA47" s="10"/>
      <c r="ADB47" s="10"/>
      <c r="ADC47" s="10"/>
      <c r="ADD47" s="10"/>
      <c r="ADE47" s="10"/>
      <c r="ADF47" s="10"/>
      <c r="ADG47" s="10"/>
      <c r="ADH47" s="10"/>
      <c r="ADI47" s="10"/>
      <c r="ADJ47" s="10"/>
      <c r="ADK47" s="10"/>
      <c r="ADL47" s="10"/>
      <c r="ADM47" s="10"/>
      <c r="ADN47" s="10"/>
      <c r="ADO47" s="10"/>
      <c r="ADP47" s="10"/>
      <c r="ADQ47" s="10"/>
      <c r="ADR47" s="10"/>
      <c r="ADS47" s="10"/>
      <c r="ADT47" s="10"/>
      <c r="ADU47" s="10"/>
      <c r="ADV47" s="10"/>
      <c r="ADW47" s="10"/>
      <c r="ADX47" s="10"/>
      <c r="ADY47" s="10"/>
      <c r="ADZ47" s="10"/>
      <c r="AEA47" s="10"/>
      <c r="AEB47" s="10"/>
      <c r="AEC47" s="10"/>
      <c r="AED47" s="10"/>
      <c r="AEE47" s="10"/>
      <c r="AEF47" s="10"/>
      <c r="AEG47" s="10"/>
      <c r="AEH47" s="10"/>
      <c r="AEI47" s="10"/>
      <c r="AEJ47" s="10"/>
      <c r="AEK47" s="10"/>
      <c r="AEL47" s="10"/>
      <c r="AEM47" s="10"/>
      <c r="AEN47" s="10"/>
      <c r="AEO47" s="10"/>
      <c r="AEP47" s="10"/>
      <c r="AEQ47" s="10"/>
      <c r="AER47" s="10"/>
      <c r="AES47" s="10"/>
      <c r="AET47" s="10"/>
      <c r="AEU47" s="10"/>
      <c r="AEV47" s="10"/>
      <c r="AEW47" s="10"/>
      <c r="AEX47" s="10"/>
      <c r="AEY47" s="10"/>
      <c r="AEZ47" s="10"/>
      <c r="AFA47" s="10"/>
      <c r="AFB47" s="10"/>
      <c r="AFC47" s="10"/>
      <c r="AFD47" s="10"/>
      <c r="AFE47" s="10"/>
      <c r="AFF47" s="10"/>
      <c r="AFG47" s="10"/>
      <c r="AFH47" s="10"/>
      <c r="AFI47" s="10"/>
      <c r="AFJ47" s="10"/>
      <c r="AFK47" s="10"/>
      <c r="AFL47" s="10"/>
      <c r="AFM47" s="10"/>
      <c r="AFN47" s="10"/>
      <c r="AFO47" s="10"/>
      <c r="AFP47" s="10"/>
      <c r="AFQ47" s="10"/>
      <c r="AFR47" s="10"/>
      <c r="AFS47" s="10"/>
      <c r="AFT47" s="10"/>
      <c r="AFU47" s="10"/>
      <c r="AFV47" s="10"/>
      <c r="AFW47" s="10"/>
      <c r="AFX47" s="10"/>
      <c r="AFY47" s="10"/>
      <c r="AFZ47" s="10"/>
      <c r="AGA47" s="10"/>
      <c r="AGB47" s="10"/>
      <c r="AGC47" s="10"/>
      <c r="AGD47" s="10"/>
      <c r="AGE47" s="10"/>
      <c r="AGF47" s="10"/>
      <c r="AGG47" s="10"/>
      <c r="AGH47" s="10"/>
      <c r="AGI47" s="10"/>
      <c r="AGJ47" s="10"/>
      <c r="AGK47" s="10"/>
      <c r="AGL47" s="10"/>
      <c r="AGM47" s="10"/>
      <c r="AGN47" s="10"/>
      <c r="AGO47" s="10"/>
      <c r="AGP47" s="10"/>
      <c r="AGQ47" s="10"/>
      <c r="AGR47" s="10"/>
      <c r="AGS47" s="10"/>
      <c r="AGT47" s="10"/>
      <c r="AGU47" s="10"/>
      <c r="AGV47" s="10"/>
      <c r="AGW47" s="10"/>
      <c r="AGX47" s="10"/>
      <c r="AGY47" s="10"/>
      <c r="AGZ47" s="10"/>
      <c r="AHA47" s="10"/>
      <c r="AHB47" s="10"/>
      <c r="AHC47" s="10"/>
      <c r="AHD47" s="10"/>
      <c r="AHE47" s="10"/>
      <c r="AHF47" s="10"/>
      <c r="AHG47" s="10"/>
      <c r="AHH47" s="10"/>
      <c r="AHI47" s="10"/>
      <c r="AHJ47" s="10"/>
      <c r="AHK47" s="10"/>
      <c r="AHL47" s="10"/>
      <c r="AHM47" s="10"/>
      <c r="AHN47" s="10"/>
      <c r="AHO47" s="10"/>
      <c r="AHP47" s="10"/>
      <c r="AHQ47" s="10"/>
      <c r="AHR47" s="10"/>
      <c r="AHS47" s="10"/>
      <c r="AHT47" s="10"/>
      <c r="AHU47" s="10"/>
      <c r="AHV47" s="10"/>
      <c r="AHW47" s="10"/>
      <c r="AHX47" s="10"/>
      <c r="AHY47" s="10"/>
      <c r="AHZ47" s="10"/>
      <c r="AIA47" s="10"/>
      <c r="AIB47" s="10"/>
      <c r="AIC47" s="10"/>
      <c r="AID47" s="10"/>
      <c r="AIE47" s="10"/>
      <c r="AIF47" s="10"/>
      <c r="AIG47" s="10"/>
      <c r="AIH47" s="10"/>
      <c r="AII47" s="10"/>
      <c r="AIJ47" s="10"/>
      <c r="AIK47" s="10"/>
      <c r="AIL47" s="10"/>
      <c r="AIM47" s="10"/>
      <c r="AIN47" s="10"/>
      <c r="AIO47" s="10"/>
      <c r="AIP47" s="10"/>
      <c r="AIQ47" s="10"/>
      <c r="AIR47" s="10"/>
      <c r="AIS47" s="10"/>
      <c r="AIT47" s="10"/>
      <c r="AIU47" s="10"/>
      <c r="AIV47" s="10"/>
      <c r="AIW47" s="10"/>
      <c r="AIX47" s="10"/>
      <c r="AIY47" s="10"/>
      <c r="AIZ47" s="10"/>
      <c r="AJA47" s="10"/>
      <c r="AJB47" s="10"/>
      <c r="AJC47" s="10"/>
      <c r="AJD47" s="10"/>
      <c r="AJE47" s="10"/>
      <c r="AJF47" s="10"/>
      <c r="AJG47" s="10"/>
      <c r="AJH47" s="10"/>
      <c r="AJI47" s="10"/>
      <c r="AJJ47" s="10"/>
      <c r="AJK47" s="10"/>
      <c r="AJL47" s="10"/>
      <c r="AJM47" s="10"/>
      <c r="AJN47" s="10"/>
      <c r="AJO47" s="10"/>
      <c r="AJP47" s="10"/>
      <c r="AJQ47" s="10"/>
      <c r="AJR47" s="10"/>
      <c r="AJS47" s="10"/>
      <c r="AJT47" s="10"/>
      <c r="AJU47" s="10"/>
      <c r="AJV47" s="10"/>
      <c r="AJW47" s="10"/>
      <c r="AJX47" s="10"/>
      <c r="AJY47" s="10"/>
      <c r="AJZ47" s="10"/>
      <c r="AKA47" s="10"/>
      <c r="AKB47" s="10"/>
      <c r="AKC47" s="10"/>
      <c r="AKD47" s="10"/>
      <c r="AKE47" s="10"/>
      <c r="AKF47" s="10"/>
      <c r="AKG47" s="10"/>
      <c r="AKH47" s="10"/>
      <c r="AKI47" s="10"/>
      <c r="AKJ47" s="10"/>
      <c r="AKK47" s="10"/>
      <c r="AKL47" s="10"/>
      <c r="AKM47" s="10"/>
      <c r="AKN47" s="10"/>
      <c r="AKO47" s="10"/>
      <c r="AKP47" s="10"/>
      <c r="AKQ47" s="10"/>
      <c r="AKR47" s="10"/>
      <c r="AKS47" s="10"/>
      <c r="AKT47" s="10"/>
      <c r="AKU47" s="10"/>
      <c r="AKV47" s="10"/>
      <c r="AKW47" s="10"/>
      <c r="AKX47" s="10"/>
      <c r="AKY47" s="10"/>
      <c r="AKZ47" s="10"/>
      <c r="ALA47" s="10"/>
      <c r="ALB47" s="10"/>
      <c r="ALC47" s="10"/>
      <c r="ALD47" s="10"/>
      <c r="ALE47" s="10"/>
      <c r="ALF47" s="10"/>
      <c r="ALG47" s="10"/>
      <c r="ALH47" s="10"/>
      <c r="ALI47" s="10"/>
      <c r="ALJ47" s="10"/>
      <c r="ALK47" s="10"/>
      <c r="ALL47" s="10"/>
      <c r="ALM47" s="10"/>
      <c r="ALN47" s="10"/>
      <c r="ALO47" s="10"/>
      <c r="ALP47" s="10"/>
      <c r="ALQ47" s="10"/>
      <c r="ALR47" s="10"/>
      <c r="ALS47" s="10"/>
      <c r="ALT47" s="10"/>
      <c r="ALU47" s="10"/>
      <c r="ALV47" s="10"/>
      <c r="ALW47" s="10"/>
      <c r="ALX47" s="10"/>
      <c r="ALY47" s="10"/>
      <c r="ALZ47" s="10"/>
      <c r="AMA47" s="10"/>
      <c r="AMB47" s="10"/>
      <c r="AMC47" s="10"/>
      <c r="AMD47" s="10"/>
      <c r="AME47" s="10"/>
      <c r="AMF47" s="10"/>
      <c r="AMG47" s="10"/>
      <c r="AMH47" s="10"/>
      <c r="AMI47" s="10"/>
      <c r="AMJ47" s="10"/>
    </row>
    <row r="48" spans="1:1024" s="9" customFormat="1" ht="76.5" customHeight="1" x14ac:dyDescent="0.15">
      <c r="A48" s="109"/>
      <c r="B48" s="151"/>
      <c r="C48" s="143"/>
      <c r="D48" s="20"/>
      <c r="E48" s="123" t="s">
        <v>57</v>
      </c>
      <c r="F48" s="124"/>
      <c r="G48" s="78"/>
      <c r="H48" s="96"/>
      <c r="I48" s="93"/>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c r="IW48" s="10"/>
      <c r="IX48" s="10"/>
      <c r="IY48" s="10"/>
      <c r="IZ48" s="10"/>
      <c r="JA48" s="10"/>
      <c r="JB48" s="10"/>
      <c r="JC48" s="10"/>
      <c r="JD48" s="10"/>
      <c r="JE48" s="10"/>
      <c r="JF48" s="10"/>
      <c r="JG48" s="10"/>
      <c r="JH48" s="10"/>
      <c r="JI48" s="10"/>
      <c r="JJ48" s="10"/>
      <c r="JK48" s="10"/>
      <c r="JL48" s="10"/>
      <c r="JM48" s="10"/>
      <c r="JN48" s="10"/>
      <c r="JO48" s="10"/>
      <c r="JP48" s="10"/>
      <c r="JQ48" s="10"/>
      <c r="JR48" s="10"/>
      <c r="JS48" s="10"/>
      <c r="JT48" s="10"/>
      <c r="JU48" s="10"/>
      <c r="JV48" s="10"/>
      <c r="JW48" s="10"/>
      <c r="JX48" s="10"/>
      <c r="JY48" s="10"/>
      <c r="JZ48" s="10"/>
      <c r="KA48" s="10"/>
      <c r="KB48" s="10"/>
      <c r="KC48" s="10"/>
      <c r="KD48" s="10"/>
      <c r="KE48" s="10"/>
      <c r="KF48" s="10"/>
      <c r="KG48" s="10"/>
      <c r="KH48" s="10"/>
      <c r="KI48" s="10"/>
      <c r="KJ48" s="10"/>
      <c r="KK48" s="10"/>
      <c r="KL48" s="10"/>
      <c r="KM48" s="10"/>
      <c r="KN48" s="10"/>
      <c r="KO48" s="10"/>
      <c r="KP48" s="10"/>
      <c r="KQ48" s="10"/>
      <c r="KR48" s="10"/>
      <c r="KS48" s="10"/>
      <c r="KT48" s="10"/>
      <c r="KU48" s="10"/>
      <c r="KV48" s="10"/>
      <c r="KW48" s="10"/>
      <c r="KX48" s="10"/>
      <c r="KY48" s="10"/>
      <c r="KZ48" s="10"/>
      <c r="LA48" s="10"/>
      <c r="LB48" s="10"/>
      <c r="LC48" s="10"/>
      <c r="LD48" s="10"/>
      <c r="LE48" s="10"/>
      <c r="LF48" s="10"/>
      <c r="LG48" s="10"/>
      <c r="LH48" s="10"/>
      <c r="LI48" s="10"/>
      <c r="LJ48" s="10"/>
      <c r="LK48" s="10"/>
      <c r="LL48" s="10"/>
      <c r="LM48" s="10"/>
      <c r="LN48" s="10"/>
      <c r="LO48" s="10"/>
      <c r="LP48" s="10"/>
      <c r="LQ48" s="10"/>
      <c r="LR48" s="10"/>
      <c r="LS48" s="10"/>
      <c r="LT48" s="10"/>
      <c r="LU48" s="10"/>
      <c r="LV48" s="10"/>
      <c r="LW48" s="10"/>
      <c r="LX48" s="10"/>
      <c r="LY48" s="10"/>
      <c r="LZ48" s="10"/>
      <c r="MA48" s="10"/>
      <c r="MB48" s="10"/>
      <c r="MC48" s="10"/>
      <c r="MD48" s="10"/>
      <c r="ME48" s="10"/>
      <c r="MF48" s="10"/>
      <c r="MG48" s="10"/>
      <c r="MH48" s="10"/>
      <c r="MI48" s="10"/>
      <c r="MJ48" s="10"/>
      <c r="MK48" s="10"/>
      <c r="ML48" s="10"/>
      <c r="MM48" s="10"/>
      <c r="MN48" s="10"/>
      <c r="MO48" s="10"/>
      <c r="MP48" s="10"/>
      <c r="MQ48" s="10"/>
      <c r="MR48" s="10"/>
      <c r="MS48" s="10"/>
      <c r="MT48" s="10"/>
      <c r="MU48" s="10"/>
      <c r="MV48" s="10"/>
      <c r="MW48" s="10"/>
      <c r="MX48" s="10"/>
      <c r="MY48" s="10"/>
      <c r="MZ48" s="10"/>
      <c r="NA48" s="10"/>
      <c r="NB48" s="10"/>
      <c r="NC48" s="10"/>
      <c r="ND48" s="10"/>
      <c r="NE48" s="10"/>
      <c r="NF48" s="10"/>
      <c r="NG48" s="10"/>
      <c r="NH48" s="10"/>
      <c r="NI48" s="10"/>
      <c r="NJ48" s="10"/>
      <c r="NK48" s="10"/>
      <c r="NL48" s="10"/>
      <c r="NM48" s="10"/>
      <c r="NN48" s="10"/>
      <c r="NO48" s="10"/>
      <c r="NP48" s="10"/>
      <c r="NQ48" s="10"/>
      <c r="NR48" s="10"/>
      <c r="NS48" s="10"/>
      <c r="NT48" s="10"/>
      <c r="NU48" s="10"/>
      <c r="NV48" s="10"/>
      <c r="NW48" s="10"/>
      <c r="NX48" s="10"/>
      <c r="NY48" s="10"/>
      <c r="NZ48" s="10"/>
      <c r="OA48" s="10"/>
      <c r="OB48" s="10"/>
      <c r="OC48" s="10"/>
      <c r="OD48" s="10"/>
      <c r="OE48" s="10"/>
      <c r="OF48" s="10"/>
      <c r="OG48" s="10"/>
      <c r="OH48" s="10"/>
      <c r="OI48" s="10"/>
      <c r="OJ48" s="10"/>
      <c r="OK48" s="10"/>
      <c r="OL48" s="10"/>
      <c r="OM48" s="10"/>
      <c r="ON48" s="10"/>
      <c r="OO48" s="10"/>
      <c r="OP48" s="10"/>
      <c r="OQ48" s="10"/>
      <c r="OR48" s="10"/>
      <c r="OS48" s="10"/>
      <c r="OT48" s="10"/>
      <c r="OU48" s="10"/>
      <c r="OV48" s="10"/>
      <c r="OW48" s="10"/>
      <c r="OX48" s="10"/>
      <c r="OY48" s="10"/>
      <c r="OZ48" s="10"/>
      <c r="PA48" s="10"/>
      <c r="PB48" s="10"/>
      <c r="PC48" s="10"/>
      <c r="PD48" s="10"/>
      <c r="PE48" s="10"/>
      <c r="PF48" s="10"/>
      <c r="PG48" s="10"/>
      <c r="PH48" s="10"/>
      <c r="PI48" s="10"/>
      <c r="PJ48" s="10"/>
      <c r="PK48" s="10"/>
      <c r="PL48" s="10"/>
      <c r="PM48" s="10"/>
      <c r="PN48" s="10"/>
      <c r="PO48" s="10"/>
      <c r="PP48" s="10"/>
      <c r="PQ48" s="10"/>
      <c r="PR48" s="10"/>
      <c r="PS48" s="10"/>
      <c r="PT48" s="10"/>
      <c r="PU48" s="10"/>
      <c r="PV48" s="10"/>
      <c r="PW48" s="10"/>
      <c r="PX48" s="10"/>
      <c r="PY48" s="10"/>
      <c r="PZ48" s="10"/>
      <c r="QA48" s="10"/>
      <c r="QB48" s="10"/>
      <c r="QC48" s="10"/>
      <c r="QD48" s="10"/>
      <c r="QE48" s="10"/>
      <c r="QF48" s="10"/>
      <c r="QG48" s="10"/>
      <c r="QH48" s="10"/>
      <c r="QI48" s="10"/>
      <c r="QJ48" s="10"/>
      <c r="QK48" s="10"/>
      <c r="QL48" s="10"/>
      <c r="QM48" s="10"/>
      <c r="QN48" s="10"/>
      <c r="QO48" s="10"/>
      <c r="QP48" s="10"/>
      <c r="QQ48" s="10"/>
      <c r="QR48" s="10"/>
      <c r="QS48" s="10"/>
      <c r="QT48" s="10"/>
      <c r="QU48" s="10"/>
      <c r="QV48" s="10"/>
      <c r="QW48" s="10"/>
      <c r="QX48" s="10"/>
      <c r="QY48" s="10"/>
      <c r="QZ48" s="10"/>
      <c r="RA48" s="10"/>
      <c r="RB48" s="10"/>
      <c r="RC48" s="10"/>
      <c r="RD48" s="10"/>
      <c r="RE48" s="10"/>
      <c r="RF48" s="10"/>
      <c r="RG48" s="10"/>
      <c r="RH48" s="10"/>
      <c r="RI48" s="10"/>
      <c r="RJ48" s="10"/>
      <c r="RK48" s="10"/>
      <c r="RL48" s="10"/>
      <c r="RM48" s="10"/>
      <c r="RN48" s="10"/>
      <c r="RO48" s="10"/>
      <c r="RP48" s="10"/>
      <c r="RQ48" s="10"/>
      <c r="RR48" s="10"/>
      <c r="RS48" s="10"/>
      <c r="RT48" s="10"/>
      <c r="RU48" s="10"/>
      <c r="RV48" s="10"/>
      <c r="RW48" s="10"/>
      <c r="RX48" s="10"/>
      <c r="RY48" s="10"/>
      <c r="RZ48" s="10"/>
      <c r="SA48" s="10"/>
      <c r="SB48" s="10"/>
      <c r="SC48" s="10"/>
      <c r="SD48" s="10"/>
      <c r="SE48" s="10"/>
      <c r="SF48" s="10"/>
      <c r="SG48" s="10"/>
      <c r="SH48" s="10"/>
      <c r="SI48" s="10"/>
      <c r="SJ48" s="10"/>
      <c r="SK48" s="10"/>
      <c r="SL48" s="10"/>
      <c r="SM48" s="10"/>
      <c r="SN48" s="10"/>
      <c r="SO48" s="10"/>
      <c r="SP48" s="10"/>
      <c r="SQ48" s="10"/>
      <c r="SR48" s="10"/>
      <c r="SS48" s="10"/>
      <c r="ST48" s="10"/>
      <c r="SU48" s="10"/>
      <c r="SV48" s="10"/>
      <c r="SW48" s="10"/>
      <c r="SX48" s="10"/>
      <c r="SY48" s="10"/>
      <c r="SZ48" s="10"/>
      <c r="TA48" s="10"/>
      <c r="TB48" s="10"/>
      <c r="TC48" s="10"/>
      <c r="TD48" s="10"/>
      <c r="TE48" s="10"/>
      <c r="TF48" s="10"/>
      <c r="TG48" s="10"/>
      <c r="TH48" s="10"/>
      <c r="TI48" s="10"/>
      <c r="TJ48" s="10"/>
      <c r="TK48" s="10"/>
      <c r="TL48" s="10"/>
      <c r="TM48" s="10"/>
      <c r="TN48" s="10"/>
      <c r="TO48" s="10"/>
      <c r="TP48" s="10"/>
      <c r="TQ48" s="10"/>
      <c r="TR48" s="10"/>
      <c r="TS48" s="10"/>
      <c r="TT48" s="10"/>
      <c r="TU48" s="10"/>
      <c r="TV48" s="10"/>
      <c r="TW48" s="10"/>
      <c r="TX48" s="10"/>
      <c r="TY48" s="10"/>
      <c r="TZ48" s="10"/>
      <c r="UA48" s="10"/>
      <c r="UB48" s="10"/>
      <c r="UC48" s="10"/>
      <c r="UD48" s="10"/>
      <c r="UE48" s="10"/>
      <c r="UF48" s="10"/>
      <c r="UG48" s="10"/>
      <c r="UH48" s="10"/>
      <c r="UI48" s="10"/>
      <c r="UJ48" s="10"/>
      <c r="UK48" s="10"/>
      <c r="UL48" s="10"/>
      <c r="UM48" s="10"/>
      <c r="UN48" s="10"/>
      <c r="UO48" s="10"/>
      <c r="UP48" s="10"/>
      <c r="UQ48" s="10"/>
      <c r="UR48" s="10"/>
      <c r="US48" s="10"/>
      <c r="UT48" s="10"/>
      <c r="UU48" s="10"/>
      <c r="UV48" s="10"/>
      <c r="UW48" s="10"/>
      <c r="UX48" s="10"/>
      <c r="UY48" s="10"/>
      <c r="UZ48" s="10"/>
      <c r="VA48" s="10"/>
      <c r="VB48" s="10"/>
      <c r="VC48" s="10"/>
      <c r="VD48" s="10"/>
      <c r="VE48" s="10"/>
      <c r="VF48" s="10"/>
      <c r="VG48" s="10"/>
      <c r="VH48" s="10"/>
      <c r="VI48" s="10"/>
      <c r="VJ48" s="10"/>
      <c r="VK48" s="10"/>
      <c r="VL48" s="10"/>
      <c r="VM48" s="10"/>
      <c r="VN48" s="10"/>
      <c r="VO48" s="10"/>
      <c r="VP48" s="10"/>
      <c r="VQ48" s="10"/>
      <c r="VR48" s="10"/>
      <c r="VS48" s="10"/>
      <c r="VT48" s="10"/>
      <c r="VU48" s="10"/>
      <c r="VV48" s="10"/>
      <c r="VW48" s="10"/>
      <c r="VX48" s="10"/>
      <c r="VY48" s="10"/>
      <c r="VZ48" s="10"/>
      <c r="WA48" s="10"/>
      <c r="WB48" s="10"/>
      <c r="WC48" s="10"/>
      <c r="WD48" s="10"/>
      <c r="WE48" s="10"/>
      <c r="WF48" s="10"/>
      <c r="WG48" s="10"/>
      <c r="WH48" s="10"/>
      <c r="WI48" s="10"/>
      <c r="WJ48" s="10"/>
      <c r="WK48" s="10"/>
      <c r="WL48" s="10"/>
      <c r="WM48" s="10"/>
      <c r="WN48" s="10"/>
      <c r="WO48" s="10"/>
      <c r="WP48" s="10"/>
      <c r="WQ48" s="10"/>
      <c r="WR48" s="10"/>
      <c r="WS48" s="10"/>
      <c r="WT48" s="10"/>
      <c r="WU48" s="10"/>
      <c r="WV48" s="10"/>
      <c r="WW48" s="10"/>
      <c r="WX48" s="10"/>
      <c r="WY48" s="10"/>
      <c r="WZ48" s="10"/>
      <c r="XA48" s="10"/>
      <c r="XB48" s="10"/>
      <c r="XC48" s="10"/>
      <c r="XD48" s="10"/>
      <c r="XE48" s="10"/>
      <c r="XF48" s="10"/>
      <c r="XG48" s="10"/>
      <c r="XH48" s="10"/>
      <c r="XI48" s="10"/>
      <c r="XJ48" s="10"/>
      <c r="XK48" s="10"/>
      <c r="XL48" s="10"/>
      <c r="XM48" s="10"/>
      <c r="XN48" s="10"/>
      <c r="XO48" s="10"/>
      <c r="XP48" s="10"/>
      <c r="XQ48" s="10"/>
      <c r="XR48" s="10"/>
      <c r="XS48" s="10"/>
      <c r="XT48" s="10"/>
      <c r="XU48" s="10"/>
      <c r="XV48" s="10"/>
      <c r="XW48" s="10"/>
      <c r="XX48" s="10"/>
      <c r="XY48" s="10"/>
      <c r="XZ48" s="10"/>
      <c r="YA48" s="10"/>
      <c r="YB48" s="10"/>
      <c r="YC48" s="10"/>
      <c r="YD48" s="10"/>
      <c r="YE48" s="10"/>
      <c r="YF48" s="10"/>
      <c r="YG48" s="10"/>
      <c r="YH48" s="10"/>
      <c r="YI48" s="10"/>
      <c r="YJ48" s="10"/>
      <c r="YK48" s="10"/>
      <c r="YL48" s="10"/>
      <c r="YM48" s="10"/>
      <c r="YN48" s="10"/>
      <c r="YO48" s="10"/>
      <c r="YP48" s="10"/>
      <c r="YQ48" s="10"/>
      <c r="YR48" s="10"/>
      <c r="YS48" s="10"/>
      <c r="YT48" s="10"/>
      <c r="YU48" s="10"/>
      <c r="YV48" s="10"/>
      <c r="YW48" s="10"/>
      <c r="YX48" s="10"/>
      <c r="YY48" s="10"/>
      <c r="YZ48" s="10"/>
      <c r="ZA48" s="10"/>
      <c r="ZB48" s="10"/>
      <c r="ZC48" s="10"/>
      <c r="ZD48" s="10"/>
      <c r="ZE48" s="10"/>
      <c r="ZF48" s="10"/>
      <c r="ZG48" s="10"/>
      <c r="ZH48" s="10"/>
      <c r="ZI48" s="10"/>
      <c r="ZJ48" s="10"/>
      <c r="ZK48" s="10"/>
      <c r="ZL48" s="10"/>
      <c r="ZM48" s="10"/>
      <c r="ZN48" s="10"/>
      <c r="ZO48" s="10"/>
      <c r="ZP48" s="10"/>
      <c r="ZQ48" s="10"/>
      <c r="ZR48" s="10"/>
      <c r="ZS48" s="10"/>
      <c r="ZT48" s="10"/>
      <c r="ZU48" s="10"/>
      <c r="ZV48" s="10"/>
      <c r="ZW48" s="10"/>
      <c r="ZX48" s="10"/>
      <c r="ZY48" s="10"/>
      <c r="ZZ48" s="10"/>
      <c r="AAA48" s="10"/>
      <c r="AAB48" s="10"/>
      <c r="AAC48" s="10"/>
      <c r="AAD48" s="10"/>
      <c r="AAE48" s="10"/>
      <c r="AAF48" s="10"/>
      <c r="AAG48" s="10"/>
      <c r="AAH48" s="10"/>
      <c r="AAI48" s="10"/>
      <c r="AAJ48" s="10"/>
      <c r="AAK48" s="10"/>
      <c r="AAL48" s="10"/>
      <c r="AAM48" s="10"/>
      <c r="AAN48" s="10"/>
      <c r="AAO48" s="10"/>
      <c r="AAP48" s="10"/>
      <c r="AAQ48" s="10"/>
      <c r="AAR48" s="10"/>
      <c r="AAS48" s="10"/>
      <c r="AAT48" s="10"/>
      <c r="AAU48" s="10"/>
      <c r="AAV48" s="10"/>
      <c r="AAW48" s="10"/>
      <c r="AAX48" s="10"/>
      <c r="AAY48" s="10"/>
      <c r="AAZ48" s="10"/>
      <c r="ABA48" s="10"/>
      <c r="ABB48" s="10"/>
      <c r="ABC48" s="10"/>
      <c r="ABD48" s="10"/>
      <c r="ABE48" s="10"/>
      <c r="ABF48" s="10"/>
      <c r="ABG48" s="10"/>
      <c r="ABH48" s="10"/>
      <c r="ABI48" s="10"/>
      <c r="ABJ48" s="10"/>
      <c r="ABK48" s="10"/>
      <c r="ABL48" s="10"/>
      <c r="ABM48" s="10"/>
      <c r="ABN48" s="10"/>
      <c r="ABO48" s="10"/>
      <c r="ABP48" s="10"/>
      <c r="ABQ48" s="10"/>
      <c r="ABR48" s="10"/>
      <c r="ABS48" s="10"/>
      <c r="ABT48" s="10"/>
      <c r="ABU48" s="10"/>
      <c r="ABV48" s="10"/>
      <c r="ABW48" s="10"/>
      <c r="ABX48" s="10"/>
      <c r="ABY48" s="10"/>
      <c r="ABZ48" s="10"/>
      <c r="ACA48" s="10"/>
      <c r="ACB48" s="10"/>
      <c r="ACC48" s="10"/>
      <c r="ACD48" s="10"/>
      <c r="ACE48" s="10"/>
      <c r="ACF48" s="10"/>
      <c r="ACG48" s="10"/>
      <c r="ACH48" s="10"/>
      <c r="ACI48" s="10"/>
      <c r="ACJ48" s="10"/>
      <c r="ACK48" s="10"/>
      <c r="ACL48" s="10"/>
      <c r="ACM48" s="10"/>
      <c r="ACN48" s="10"/>
      <c r="ACO48" s="10"/>
      <c r="ACP48" s="10"/>
      <c r="ACQ48" s="10"/>
      <c r="ACR48" s="10"/>
      <c r="ACS48" s="10"/>
      <c r="ACT48" s="10"/>
      <c r="ACU48" s="10"/>
      <c r="ACV48" s="10"/>
      <c r="ACW48" s="10"/>
      <c r="ACX48" s="10"/>
      <c r="ACY48" s="10"/>
      <c r="ACZ48" s="10"/>
      <c r="ADA48" s="10"/>
      <c r="ADB48" s="10"/>
      <c r="ADC48" s="10"/>
      <c r="ADD48" s="10"/>
      <c r="ADE48" s="10"/>
      <c r="ADF48" s="10"/>
      <c r="ADG48" s="10"/>
      <c r="ADH48" s="10"/>
      <c r="ADI48" s="10"/>
      <c r="ADJ48" s="10"/>
      <c r="ADK48" s="10"/>
      <c r="ADL48" s="10"/>
      <c r="ADM48" s="10"/>
      <c r="ADN48" s="10"/>
      <c r="ADO48" s="10"/>
      <c r="ADP48" s="10"/>
      <c r="ADQ48" s="10"/>
      <c r="ADR48" s="10"/>
      <c r="ADS48" s="10"/>
      <c r="ADT48" s="10"/>
      <c r="ADU48" s="10"/>
      <c r="ADV48" s="10"/>
      <c r="ADW48" s="10"/>
      <c r="ADX48" s="10"/>
      <c r="ADY48" s="10"/>
      <c r="ADZ48" s="10"/>
      <c r="AEA48" s="10"/>
      <c r="AEB48" s="10"/>
      <c r="AEC48" s="10"/>
      <c r="AED48" s="10"/>
      <c r="AEE48" s="10"/>
      <c r="AEF48" s="10"/>
      <c r="AEG48" s="10"/>
      <c r="AEH48" s="10"/>
      <c r="AEI48" s="10"/>
      <c r="AEJ48" s="10"/>
      <c r="AEK48" s="10"/>
      <c r="AEL48" s="10"/>
      <c r="AEM48" s="10"/>
      <c r="AEN48" s="10"/>
      <c r="AEO48" s="10"/>
      <c r="AEP48" s="10"/>
      <c r="AEQ48" s="10"/>
      <c r="AER48" s="10"/>
      <c r="AES48" s="10"/>
      <c r="AET48" s="10"/>
      <c r="AEU48" s="10"/>
      <c r="AEV48" s="10"/>
      <c r="AEW48" s="10"/>
      <c r="AEX48" s="10"/>
      <c r="AEY48" s="10"/>
      <c r="AEZ48" s="10"/>
      <c r="AFA48" s="10"/>
      <c r="AFB48" s="10"/>
      <c r="AFC48" s="10"/>
      <c r="AFD48" s="10"/>
      <c r="AFE48" s="10"/>
      <c r="AFF48" s="10"/>
      <c r="AFG48" s="10"/>
      <c r="AFH48" s="10"/>
      <c r="AFI48" s="10"/>
      <c r="AFJ48" s="10"/>
      <c r="AFK48" s="10"/>
      <c r="AFL48" s="10"/>
      <c r="AFM48" s="10"/>
      <c r="AFN48" s="10"/>
      <c r="AFO48" s="10"/>
      <c r="AFP48" s="10"/>
      <c r="AFQ48" s="10"/>
      <c r="AFR48" s="10"/>
      <c r="AFS48" s="10"/>
      <c r="AFT48" s="10"/>
      <c r="AFU48" s="10"/>
      <c r="AFV48" s="10"/>
      <c r="AFW48" s="10"/>
      <c r="AFX48" s="10"/>
      <c r="AFY48" s="10"/>
      <c r="AFZ48" s="10"/>
      <c r="AGA48" s="10"/>
      <c r="AGB48" s="10"/>
      <c r="AGC48" s="10"/>
      <c r="AGD48" s="10"/>
      <c r="AGE48" s="10"/>
      <c r="AGF48" s="10"/>
      <c r="AGG48" s="10"/>
      <c r="AGH48" s="10"/>
      <c r="AGI48" s="10"/>
      <c r="AGJ48" s="10"/>
      <c r="AGK48" s="10"/>
      <c r="AGL48" s="10"/>
      <c r="AGM48" s="10"/>
      <c r="AGN48" s="10"/>
      <c r="AGO48" s="10"/>
      <c r="AGP48" s="10"/>
      <c r="AGQ48" s="10"/>
      <c r="AGR48" s="10"/>
      <c r="AGS48" s="10"/>
      <c r="AGT48" s="10"/>
      <c r="AGU48" s="10"/>
      <c r="AGV48" s="10"/>
      <c r="AGW48" s="10"/>
      <c r="AGX48" s="10"/>
      <c r="AGY48" s="10"/>
      <c r="AGZ48" s="10"/>
      <c r="AHA48" s="10"/>
      <c r="AHB48" s="10"/>
      <c r="AHC48" s="10"/>
      <c r="AHD48" s="10"/>
      <c r="AHE48" s="10"/>
      <c r="AHF48" s="10"/>
      <c r="AHG48" s="10"/>
      <c r="AHH48" s="10"/>
      <c r="AHI48" s="10"/>
      <c r="AHJ48" s="10"/>
      <c r="AHK48" s="10"/>
      <c r="AHL48" s="10"/>
      <c r="AHM48" s="10"/>
      <c r="AHN48" s="10"/>
      <c r="AHO48" s="10"/>
      <c r="AHP48" s="10"/>
      <c r="AHQ48" s="10"/>
      <c r="AHR48" s="10"/>
      <c r="AHS48" s="10"/>
      <c r="AHT48" s="10"/>
      <c r="AHU48" s="10"/>
      <c r="AHV48" s="10"/>
      <c r="AHW48" s="10"/>
      <c r="AHX48" s="10"/>
      <c r="AHY48" s="10"/>
      <c r="AHZ48" s="10"/>
      <c r="AIA48" s="10"/>
      <c r="AIB48" s="10"/>
      <c r="AIC48" s="10"/>
      <c r="AID48" s="10"/>
      <c r="AIE48" s="10"/>
      <c r="AIF48" s="10"/>
      <c r="AIG48" s="10"/>
      <c r="AIH48" s="10"/>
      <c r="AII48" s="10"/>
      <c r="AIJ48" s="10"/>
      <c r="AIK48" s="10"/>
      <c r="AIL48" s="10"/>
      <c r="AIM48" s="10"/>
      <c r="AIN48" s="10"/>
      <c r="AIO48" s="10"/>
      <c r="AIP48" s="10"/>
      <c r="AIQ48" s="10"/>
      <c r="AIR48" s="10"/>
      <c r="AIS48" s="10"/>
      <c r="AIT48" s="10"/>
      <c r="AIU48" s="10"/>
      <c r="AIV48" s="10"/>
      <c r="AIW48" s="10"/>
      <c r="AIX48" s="10"/>
      <c r="AIY48" s="10"/>
      <c r="AIZ48" s="10"/>
      <c r="AJA48" s="10"/>
      <c r="AJB48" s="10"/>
      <c r="AJC48" s="10"/>
      <c r="AJD48" s="10"/>
      <c r="AJE48" s="10"/>
      <c r="AJF48" s="10"/>
      <c r="AJG48" s="10"/>
      <c r="AJH48" s="10"/>
      <c r="AJI48" s="10"/>
      <c r="AJJ48" s="10"/>
      <c r="AJK48" s="10"/>
      <c r="AJL48" s="10"/>
      <c r="AJM48" s="10"/>
      <c r="AJN48" s="10"/>
      <c r="AJO48" s="10"/>
      <c r="AJP48" s="10"/>
      <c r="AJQ48" s="10"/>
      <c r="AJR48" s="10"/>
      <c r="AJS48" s="10"/>
      <c r="AJT48" s="10"/>
      <c r="AJU48" s="10"/>
      <c r="AJV48" s="10"/>
      <c r="AJW48" s="10"/>
      <c r="AJX48" s="10"/>
      <c r="AJY48" s="10"/>
      <c r="AJZ48" s="10"/>
      <c r="AKA48" s="10"/>
      <c r="AKB48" s="10"/>
      <c r="AKC48" s="10"/>
      <c r="AKD48" s="10"/>
      <c r="AKE48" s="10"/>
      <c r="AKF48" s="10"/>
      <c r="AKG48" s="10"/>
      <c r="AKH48" s="10"/>
      <c r="AKI48" s="10"/>
      <c r="AKJ48" s="10"/>
      <c r="AKK48" s="10"/>
      <c r="AKL48" s="10"/>
      <c r="AKM48" s="10"/>
      <c r="AKN48" s="10"/>
      <c r="AKO48" s="10"/>
      <c r="AKP48" s="10"/>
      <c r="AKQ48" s="10"/>
      <c r="AKR48" s="10"/>
      <c r="AKS48" s="10"/>
      <c r="AKT48" s="10"/>
      <c r="AKU48" s="10"/>
      <c r="AKV48" s="10"/>
      <c r="AKW48" s="10"/>
      <c r="AKX48" s="10"/>
      <c r="AKY48" s="10"/>
      <c r="AKZ48" s="10"/>
      <c r="ALA48" s="10"/>
      <c r="ALB48" s="10"/>
      <c r="ALC48" s="10"/>
      <c r="ALD48" s="10"/>
      <c r="ALE48" s="10"/>
      <c r="ALF48" s="10"/>
      <c r="ALG48" s="10"/>
      <c r="ALH48" s="10"/>
      <c r="ALI48" s="10"/>
      <c r="ALJ48" s="10"/>
      <c r="ALK48" s="10"/>
      <c r="ALL48" s="10"/>
      <c r="ALM48" s="10"/>
      <c r="ALN48" s="10"/>
      <c r="ALO48" s="10"/>
      <c r="ALP48" s="10"/>
      <c r="ALQ48" s="10"/>
      <c r="ALR48" s="10"/>
      <c r="ALS48" s="10"/>
      <c r="ALT48" s="10"/>
      <c r="ALU48" s="10"/>
      <c r="ALV48" s="10"/>
      <c r="ALW48" s="10"/>
      <c r="ALX48" s="10"/>
      <c r="ALY48" s="10"/>
      <c r="ALZ48" s="10"/>
      <c r="AMA48" s="10"/>
      <c r="AMB48" s="10"/>
      <c r="AMC48" s="10"/>
      <c r="AMD48" s="10"/>
      <c r="AME48" s="10"/>
      <c r="AMF48" s="10"/>
      <c r="AMG48" s="10"/>
      <c r="AMH48" s="10"/>
      <c r="AMI48" s="10"/>
      <c r="AMJ48" s="10"/>
    </row>
    <row r="49" spans="1:1024" s="9" customFormat="1" ht="39.75" customHeight="1" x14ac:dyDescent="0.15">
      <c r="A49" s="109"/>
      <c r="B49" s="151"/>
      <c r="C49" s="143"/>
      <c r="D49" s="21"/>
      <c r="E49" s="59" t="s">
        <v>64</v>
      </c>
      <c r="F49" s="34" t="s">
        <v>17</v>
      </c>
      <c r="G49" s="79"/>
      <c r="H49" s="96"/>
      <c r="I49" s="93"/>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c r="IT49" s="10"/>
      <c r="IU49" s="10"/>
      <c r="IV49" s="10"/>
      <c r="IW49" s="10"/>
      <c r="IX49" s="10"/>
      <c r="IY49" s="10"/>
      <c r="IZ49" s="10"/>
      <c r="JA49" s="10"/>
      <c r="JB49" s="10"/>
      <c r="JC49" s="10"/>
      <c r="JD49" s="10"/>
      <c r="JE49" s="10"/>
      <c r="JF49" s="10"/>
      <c r="JG49" s="10"/>
      <c r="JH49" s="10"/>
      <c r="JI49" s="10"/>
      <c r="JJ49" s="10"/>
      <c r="JK49" s="10"/>
      <c r="JL49" s="10"/>
      <c r="JM49" s="10"/>
      <c r="JN49" s="10"/>
      <c r="JO49" s="10"/>
      <c r="JP49" s="10"/>
      <c r="JQ49" s="10"/>
      <c r="JR49" s="10"/>
      <c r="JS49" s="10"/>
      <c r="JT49" s="10"/>
      <c r="JU49" s="10"/>
      <c r="JV49" s="10"/>
      <c r="JW49" s="10"/>
      <c r="JX49" s="10"/>
      <c r="JY49" s="10"/>
      <c r="JZ49" s="10"/>
      <c r="KA49" s="10"/>
      <c r="KB49" s="10"/>
      <c r="KC49" s="10"/>
      <c r="KD49" s="10"/>
      <c r="KE49" s="10"/>
      <c r="KF49" s="10"/>
      <c r="KG49" s="10"/>
      <c r="KH49" s="10"/>
      <c r="KI49" s="10"/>
      <c r="KJ49" s="10"/>
      <c r="KK49" s="10"/>
      <c r="KL49" s="10"/>
      <c r="KM49" s="10"/>
      <c r="KN49" s="10"/>
      <c r="KO49" s="10"/>
      <c r="KP49" s="10"/>
      <c r="KQ49" s="10"/>
      <c r="KR49" s="10"/>
      <c r="KS49" s="10"/>
      <c r="KT49" s="10"/>
      <c r="KU49" s="10"/>
      <c r="KV49" s="10"/>
      <c r="KW49" s="10"/>
      <c r="KX49" s="10"/>
      <c r="KY49" s="10"/>
      <c r="KZ49" s="10"/>
      <c r="LA49" s="10"/>
      <c r="LB49" s="10"/>
      <c r="LC49" s="10"/>
      <c r="LD49" s="10"/>
      <c r="LE49" s="10"/>
      <c r="LF49" s="10"/>
      <c r="LG49" s="10"/>
      <c r="LH49" s="10"/>
      <c r="LI49" s="10"/>
      <c r="LJ49" s="10"/>
      <c r="LK49" s="10"/>
      <c r="LL49" s="10"/>
      <c r="LM49" s="10"/>
      <c r="LN49" s="10"/>
      <c r="LO49" s="10"/>
      <c r="LP49" s="10"/>
      <c r="LQ49" s="10"/>
      <c r="LR49" s="10"/>
      <c r="LS49" s="10"/>
      <c r="LT49" s="10"/>
      <c r="LU49" s="10"/>
      <c r="LV49" s="10"/>
      <c r="LW49" s="10"/>
      <c r="LX49" s="10"/>
      <c r="LY49" s="10"/>
      <c r="LZ49" s="10"/>
      <c r="MA49" s="10"/>
      <c r="MB49" s="10"/>
      <c r="MC49" s="10"/>
      <c r="MD49" s="10"/>
      <c r="ME49" s="10"/>
      <c r="MF49" s="10"/>
      <c r="MG49" s="10"/>
      <c r="MH49" s="10"/>
      <c r="MI49" s="10"/>
      <c r="MJ49" s="10"/>
      <c r="MK49" s="10"/>
      <c r="ML49" s="10"/>
      <c r="MM49" s="10"/>
      <c r="MN49" s="10"/>
      <c r="MO49" s="10"/>
      <c r="MP49" s="10"/>
      <c r="MQ49" s="10"/>
      <c r="MR49" s="10"/>
      <c r="MS49" s="10"/>
      <c r="MT49" s="10"/>
      <c r="MU49" s="10"/>
      <c r="MV49" s="10"/>
      <c r="MW49" s="10"/>
      <c r="MX49" s="10"/>
      <c r="MY49" s="10"/>
      <c r="MZ49" s="10"/>
      <c r="NA49" s="10"/>
      <c r="NB49" s="10"/>
      <c r="NC49" s="10"/>
      <c r="ND49" s="10"/>
      <c r="NE49" s="10"/>
      <c r="NF49" s="10"/>
      <c r="NG49" s="10"/>
      <c r="NH49" s="10"/>
      <c r="NI49" s="10"/>
      <c r="NJ49" s="10"/>
      <c r="NK49" s="10"/>
      <c r="NL49" s="10"/>
      <c r="NM49" s="10"/>
      <c r="NN49" s="10"/>
      <c r="NO49" s="10"/>
      <c r="NP49" s="10"/>
      <c r="NQ49" s="10"/>
      <c r="NR49" s="10"/>
      <c r="NS49" s="10"/>
      <c r="NT49" s="10"/>
      <c r="NU49" s="10"/>
      <c r="NV49" s="10"/>
      <c r="NW49" s="10"/>
      <c r="NX49" s="10"/>
      <c r="NY49" s="10"/>
      <c r="NZ49" s="10"/>
      <c r="OA49" s="10"/>
      <c r="OB49" s="10"/>
      <c r="OC49" s="10"/>
      <c r="OD49" s="10"/>
      <c r="OE49" s="10"/>
      <c r="OF49" s="10"/>
      <c r="OG49" s="10"/>
      <c r="OH49" s="10"/>
      <c r="OI49" s="10"/>
      <c r="OJ49" s="10"/>
      <c r="OK49" s="10"/>
      <c r="OL49" s="10"/>
      <c r="OM49" s="10"/>
      <c r="ON49" s="10"/>
      <c r="OO49" s="10"/>
      <c r="OP49" s="10"/>
      <c r="OQ49" s="10"/>
      <c r="OR49" s="10"/>
      <c r="OS49" s="10"/>
      <c r="OT49" s="10"/>
      <c r="OU49" s="10"/>
      <c r="OV49" s="10"/>
      <c r="OW49" s="10"/>
      <c r="OX49" s="10"/>
      <c r="OY49" s="10"/>
      <c r="OZ49" s="10"/>
      <c r="PA49" s="10"/>
      <c r="PB49" s="10"/>
      <c r="PC49" s="10"/>
      <c r="PD49" s="10"/>
      <c r="PE49" s="10"/>
      <c r="PF49" s="10"/>
      <c r="PG49" s="10"/>
      <c r="PH49" s="10"/>
      <c r="PI49" s="10"/>
      <c r="PJ49" s="10"/>
      <c r="PK49" s="10"/>
      <c r="PL49" s="10"/>
      <c r="PM49" s="10"/>
      <c r="PN49" s="10"/>
      <c r="PO49" s="10"/>
      <c r="PP49" s="10"/>
      <c r="PQ49" s="10"/>
      <c r="PR49" s="10"/>
      <c r="PS49" s="10"/>
      <c r="PT49" s="10"/>
      <c r="PU49" s="10"/>
      <c r="PV49" s="10"/>
      <c r="PW49" s="10"/>
      <c r="PX49" s="10"/>
      <c r="PY49" s="10"/>
      <c r="PZ49" s="10"/>
      <c r="QA49" s="10"/>
      <c r="QB49" s="10"/>
      <c r="QC49" s="10"/>
      <c r="QD49" s="10"/>
      <c r="QE49" s="10"/>
      <c r="QF49" s="10"/>
      <c r="QG49" s="10"/>
      <c r="QH49" s="10"/>
      <c r="QI49" s="10"/>
      <c r="QJ49" s="10"/>
      <c r="QK49" s="10"/>
      <c r="QL49" s="10"/>
      <c r="QM49" s="10"/>
      <c r="QN49" s="10"/>
      <c r="QO49" s="10"/>
      <c r="QP49" s="10"/>
      <c r="QQ49" s="10"/>
      <c r="QR49" s="10"/>
      <c r="QS49" s="10"/>
      <c r="QT49" s="10"/>
      <c r="QU49" s="10"/>
      <c r="QV49" s="10"/>
      <c r="QW49" s="10"/>
      <c r="QX49" s="10"/>
      <c r="QY49" s="10"/>
      <c r="QZ49" s="10"/>
      <c r="RA49" s="10"/>
      <c r="RB49" s="10"/>
      <c r="RC49" s="10"/>
      <c r="RD49" s="10"/>
      <c r="RE49" s="10"/>
      <c r="RF49" s="10"/>
      <c r="RG49" s="10"/>
      <c r="RH49" s="10"/>
      <c r="RI49" s="10"/>
      <c r="RJ49" s="10"/>
      <c r="RK49" s="10"/>
      <c r="RL49" s="10"/>
      <c r="RM49" s="10"/>
      <c r="RN49" s="10"/>
      <c r="RO49" s="10"/>
      <c r="RP49" s="10"/>
      <c r="RQ49" s="10"/>
      <c r="RR49" s="10"/>
      <c r="RS49" s="10"/>
      <c r="RT49" s="10"/>
      <c r="RU49" s="10"/>
      <c r="RV49" s="10"/>
      <c r="RW49" s="10"/>
      <c r="RX49" s="10"/>
      <c r="RY49" s="10"/>
      <c r="RZ49" s="10"/>
      <c r="SA49" s="10"/>
      <c r="SB49" s="10"/>
      <c r="SC49" s="10"/>
      <c r="SD49" s="10"/>
      <c r="SE49" s="10"/>
      <c r="SF49" s="10"/>
      <c r="SG49" s="10"/>
      <c r="SH49" s="10"/>
      <c r="SI49" s="10"/>
      <c r="SJ49" s="10"/>
      <c r="SK49" s="10"/>
      <c r="SL49" s="10"/>
      <c r="SM49" s="10"/>
      <c r="SN49" s="10"/>
      <c r="SO49" s="10"/>
      <c r="SP49" s="10"/>
      <c r="SQ49" s="10"/>
      <c r="SR49" s="10"/>
      <c r="SS49" s="10"/>
      <c r="ST49" s="10"/>
      <c r="SU49" s="10"/>
      <c r="SV49" s="10"/>
      <c r="SW49" s="10"/>
      <c r="SX49" s="10"/>
      <c r="SY49" s="10"/>
      <c r="SZ49" s="10"/>
      <c r="TA49" s="10"/>
      <c r="TB49" s="10"/>
      <c r="TC49" s="10"/>
      <c r="TD49" s="10"/>
      <c r="TE49" s="10"/>
      <c r="TF49" s="10"/>
      <c r="TG49" s="10"/>
      <c r="TH49" s="10"/>
      <c r="TI49" s="10"/>
      <c r="TJ49" s="10"/>
      <c r="TK49" s="10"/>
      <c r="TL49" s="10"/>
      <c r="TM49" s="10"/>
      <c r="TN49" s="10"/>
      <c r="TO49" s="10"/>
      <c r="TP49" s="10"/>
      <c r="TQ49" s="10"/>
      <c r="TR49" s="10"/>
      <c r="TS49" s="10"/>
      <c r="TT49" s="10"/>
      <c r="TU49" s="10"/>
      <c r="TV49" s="10"/>
      <c r="TW49" s="10"/>
      <c r="TX49" s="10"/>
      <c r="TY49" s="10"/>
      <c r="TZ49" s="10"/>
      <c r="UA49" s="10"/>
      <c r="UB49" s="10"/>
      <c r="UC49" s="10"/>
      <c r="UD49" s="10"/>
      <c r="UE49" s="10"/>
      <c r="UF49" s="10"/>
      <c r="UG49" s="10"/>
      <c r="UH49" s="10"/>
      <c r="UI49" s="10"/>
      <c r="UJ49" s="10"/>
      <c r="UK49" s="10"/>
      <c r="UL49" s="10"/>
      <c r="UM49" s="10"/>
      <c r="UN49" s="10"/>
      <c r="UO49" s="10"/>
      <c r="UP49" s="10"/>
      <c r="UQ49" s="10"/>
      <c r="UR49" s="10"/>
      <c r="US49" s="10"/>
      <c r="UT49" s="10"/>
      <c r="UU49" s="10"/>
      <c r="UV49" s="10"/>
      <c r="UW49" s="10"/>
      <c r="UX49" s="10"/>
      <c r="UY49" s="10"/>
      <c r="UZ49" s="10"/>
      <c r="VA49" s="10"/>
      <c r="VB49" s="10"/>
      <c r="VC49" s="10"/>
      <c r="VD49" s="10"/>
      <c r="VE49" s="10"/>
      <c r="VF49" s="10"/>
      <c r="VG49" s="10"/>
      <c r="VH49" s="10"/>
      <c r="VI49" s="10"/>
      <c r="VJ49" s="10"/>
      <c r="VK49" s="10"/>
      <c r="VL49" s="10"/>
      <c r="VM49" s="10"/>
      <c r="VN49" s="10"/>
      <c r="VO49" s="10"/>
      <c r="VP49" s="10"/>
      <c r="VQ49" s="10"/>
      <c r="VR49" s="10"/>
      <c r="VS49" s="10"/>
      <c r="VT49" s="10"/>
      <c r="VU49" s="10"/>
      <c r="VV49" s="10"/>
      <c r="VW49" s="10"/>
      <c r="VX49" s="10"/>
      <c r="VY49" s="10"/>
      <c r="VZ49" s="10"/>
      <c r="WA49" s="10"/>
      <c r="WB49" s="10"/>
      <c r="WC49" s="10"/>
      <c r="WD49" s="10"/>
      <c r="WE49" s="10"/>
      <c r="WF49" s="10"/>
      <c r="WG49" s="10"/>
      <c r="WH49" s="10"/>
      <c r="WI49" s="10"/>
      <c r="WJ49" s="10"/>
      <c r="WK49" s="10"/>
      <c r="WL49" s="10"/>
      <c r="WM49" s="10"/>
      <c r="WN49" s="10"/>
      <c r="WO49" s="10"/>
      <c r="WP49" s="10"/>
      <c r="WQ49" s="10"/>
      <c r="WR49" s="10"/>
      <c r="WS49" s="10"/>
      <c r="WT49" s="10"/>
      <c r="WU49" s="10"/>
      <c r="WV49" s="10"/>
      <c r="WW49" s="10"/>
      <c r="WX49" s="10"/>
      <c r="WY49" s="10"/>
      <c r="WZ49" s="10"/>
      <c r="XA49" s="10"/>
      <c r="XB49" s="10"/>
      <c r="XC49" s="10"/>
      <c r="XD49" s="10"/>
      <c r="XE49" s="10"/>
      <c r="XF49" s="10"/>
      <c r="XG49" s="10"/>
      <c r="XH49" s="10"/>
      <c r="XI49" s="10"/>
      <c r="XJ49" s="10"/>
      <c r="XK49" s="10"/>
      <c r="XL49" s="10"/>
      <c r="XM49" s="10"/>
      <c r="XN49" s="10"/>
      <c r="XO49" s="10"/>
      <c r="XP49" s="10"/>
      <c r="XQ49" s="10"/>
      <c r="XR49" s="10"/>
      <c r="XS49" s="10"/>
      <c r="XT49" s="10"/>
      <c r="XU49" s="10"/>
      <c r="XV49" s="10"/>
      <c r="XW49" s="10"/>
      <c r="XX49" s="10"/>
      <c r="XY49" s="10"/>
      <c r="XZ49" s="10"/>
      <c r="YA49" s="10"/>
      <c r="YB49" s="10"/>
      <c r="YC49" s="10"/>
      <c r="YD49" s="10"/>
      <c r="YE49" s="10"/>
      <c r="YF49" s="10"/>
      <c r="YG49" s="10"/>
      <c r="YH49" s="10"/>
      <c r="YI49" s="10"/>
      <c r="YJ49" s="10"/>
      <c r="YK49" s="10"/>
      <c r="YL49" s="10"/>
      <c r="YM49" s="10"/>
      <c r="YN49" s="10"/>
      <c r="YO49" s="10"/>
      <c r="YP49" s="10"/>
      <c r="YQ49" s="10"/>
      <c r="YR49" s="10"/>
      <c r="YS49" s="10"/>
      <c r="YT49" s="10"/>
      <c r="YU49" s="10"/>
      <c r="YV49" s="10"/>
      <c r="YW49" s="10"/>
      <c r="YX49" s="10"/>
      <c r="YY49" s="10"/>
      <c r="YZ49" s="10"/>
      <c r="ZA49" s="10"/>
      <c r="ZB49" s="10"/>
      <c r="ZC49" s="10"/>
      <c r="ZD49" s="10"/>
      <c r="ZE49" s="10"/>
      <c r="ZF49" s="10"/>
      <c r="ZG49" s="10"/>
      <c r="ZH49" s="10"/>
      <c r="ZI49" s="10"/>
      <c r="ZJ49" s="10"/>
      <c r="ZK49" s="10"/>
      <c r="ZL49" s="10"/>
      <c r="ZM49" s="10"/>
      <c r="ZN49" s="10"/>
      <c r="ZO49" s="10"/>
      <c r="ZP49" s="10"/>
      <c r="ZQ49" s="10"/>
      <c r="ZR49" s="10"/>
      <c r="ZS49" s="10"/>
      <c r="ZT49" s="10"/>
      <c r="ZU49" s="10"/>
      <c r="ZV49" s="10"/>
      <c r="ZW49" s="10"/>
      <c r="ZX49" s="10"/>
      <c r="ZY49" s="10"/>
      <c r="ZZ49" s="10"/>
      <c r="AAA49" s="10"/>
      <c r="AAB49" s="10"/>
      <c r="AAC49" s="10"/>
      <c r="AAD49" s="10"/>
      <c r="AAE49" s="10"/>
      <c r="AAF49" s="10"/>
      <c r="AAG49" s="10"/>
      <c r="AAH49" s="10"/>
      <c r="AAI49" s="10"/>
      <c r="AAJ49" s="10"/>
      <c r="AAK49" s="10"/>
      <c r="AAL49" s="10"/>
      <c r="AAM49" s="10"/>
      <c r="AAN49" s="10"/>
      <c r="AAO49" s="10"/>
      <c r="AAP49" s="10"/>
      <c r="AAQ49" s="10"/>
      <c r="AAR49" s="10"/>
      <c r="AAS49" s="10"/>
      <c r="AAT49" s="10"/>
      <c r="AAU49" s="10"/>
      <c r="AAV49" s="10"/>
      <c r="AAW49" s="10"/>
      <c r="AAX49" s="10"/>
      <c r="AAY49" s="10"/>
      <c r="AAZ49" s="10"/>
      <c r="ABA49" s="10"/>
      <c r="ABB49" s="10"/>
      <c r="ABC49" s="10"/>
      <c r="ABD49" s="10"/>
      <c r="ABE49" s="10"/>
      <c r="ABF49" s="10"/>
      <c r="ABG49" s="10"/>
      <c r="ABH49" s="10"/>
      <c r="ABI49" s="10"/>
      <c r="ABJ49" s="10"/>
      <c r="ABK49" s="10"/>
      <c r="ABL49" s="10"/>
      <c r="ABM49" s="10"/>
      <c r="ABN49" s="10"/>
      <c r="ABO49" s="10"/>
      <c r="ABP49" s="10"/>
      <c r="ABQ49" s="10"/>
      <c r="ABR49" s="10"/>
      <c r="ABS49" s="10"/>
      <c r="ABT49" s="10"/>
      <c r="ABU49" s="10"/>
      <c r="ABV49" s="10"/>
      <c r="ABW49" s="10"/>
      <c r="ABX49" s="10"/>
      <c r="ABY49" s="10"/>
      <c r="ABZ49" s="10"/>
      <c r="ACA49" s="10"/>
      <c r="ACB49" s="10"/>
      <c r="ACC49" s="10"/>
      <c r="ACD49" s="10"/>
      <c r="ACE49" s="10"/>
      <c r="ACF49" s="10"/>
      <c r="ACG49" s="10"/>
      <c r="ACH49" s="10"/>
      <c r="ACI49" s="10"/>
      <c r="ACJ49" s="10"/>
      <c r="ACK49" s="10"/>
      <c r="ACL49" s="10"/>
      <c r="ACM49" s="10"/>
      <c r="ACN49" s="10"/>
      <c r="ACO49" s="10"/>
      <c r="ACP49" s="10"/>
      <c r="ACQ49" s="10"/>
      <c r="ACR49" s="10"/>
      <c r="ACS49" s="10"/>
      <c r="ACT49" s="10"/>
      <c r="ACU49" s="10"/>
      <c r="ACV49" s="10"/>
      <c r="ACW49" s="10"/>
      <c r="ACX49" s="10"/>
      <c r="ACY49" s="10"/>
      <c r="ACZ49" s="10"/>
      <c r="ADA49" s="10"/>
      <c r="ADB49" s="10"/>
      <c r="ADC49" s="10"/>
      <c r="ADD49" s="10"/>
      <c r="ADE49" s="10"/>
      <c r="ADF49" s="10"/>
      <c r="ADG49" s="10"/>
      <c r="ADH49" s="10"/>
      <c r="ADI49" s="10"/>
      <c r="ADJ49" s="10"/>
      <c r="ADK49" s="10"/>
      <c r="ADL49" s="10"/>
      <c r="ADM49" s="10"/>
      <c r="ADN49" s="10"/>
      <c r="ADO49" s="10"/>
      <c r="ADP49" s="10"/>
      <c r="ADQ49" s="10"/>
      <c r="ADR49" s="10"/>
      <c r="ADS49" s="10"/>
      <c r="ADT49" s="10"/>
      <c r="ADU49" s="10"/>
      <c r="ADV49" s="10"/>
      <c r="ADW49" s="10"/>
      <c r="ADX49" s="10"/>
      <c r="ADY49" s="10"/>
      <c r="ADZ49" s="10"/>
      <c r="AEA49" s="10"/>
      <c r="AEB49" s="10"/>
      <c r="AEC49" s="10"/>
      <c r="AED49" s="10"/>
      <c r="AEE49" s="10"/>
      <c r="AEF49" s="10"/>
      <c r="AEG49" s="10"/>
      <c r="AEH49" s="10"/>
      <c r="AEI49" s="10"/>
      <c r="AEJ49" s="10"/>
      <c r="AEK49" s="10"/>
      <c r="AEL49" s="10"/>
      <c r="AEM49" s="10"/>
      <c r="AEN49" s="10"/>
      <c r="AEO49" s="10"/>
      <c r="AEP49" s="10"/>
      <c r="AEQ49" s="10"/>
      <c r="AER49" s="10"/>
      <c r="AES49" s="10"/>
      <c r="AET49" s="10"/>
      <c r="AEU49" s="10"/>
      <c r="AEV49" s="10"/>
      <c r="AEW49" s="10"/>
      <c r="AEX49" s="10"/>
      <c r="AEY49" s="10"/>
      <c r="AEZ49" s="10"/>
      <c r="AFA49" s="10"/>
      <c r="AFB49" s="10"/>
      <c r="AFC49" s="10"/>
      <c r="AFD49" s="10"/>
      <c r="AFE49" s="10"/>
      <c r="AFF49" s="10"/>
      <c r="AFG49" s="10"/>
      <c r="AFH49" s="10"/>
      <c r="AFI49" s="10"/>
      <c r="AFJ49" s="10"/>
      <c r="AFK49" s="10"/>
      <c r="AFL49" s="10"/>
      <c r="AFM49" s="10"/>
      <c r="AFN49" s="10"/>
      <c r="AFO49" s="10"/>
      <c r="AFP49" s="10"/>
      <c r="AFQ49" s="10"/>
      <c r="AFR49" s="10"/>
      <c r="AFS49" s="10"/>
      <c r="AFT49" s="10"/>
      <c r="AFU49" s="10"/>
      <c r="AFV49" s="10"/>
      <c r="AFW49" s="10"/>
      <c r="AFX49" s="10"/>
      <c r="AFY49" s="10"/>
      <c r="AFZ49" s="10"/>
      <c r="AGA49" s="10"/>
      <c r="AGB49" s="10"/>
      <c r="AGC49" s="10"/>
      <c r="AGD49" s="10"/>
      <c r="AGE49" s="10"/>
      <c r="AGF49" s="10"/>
      <c r="AGG49" s="10"/>
      <c r="AGH49" s="10"/>
      <c r="AGI49" s="10"/>
      <c r="AGJ49" s="10"/>
      <c r="AGK49" s="10"/>
      <c r="AGL49" s="10"/>
      <c r="AGM49" s="10"/>
      <c r="AGN49" s="10"/>
      <c r="AGO49" s="10"/>
      <c r="AGP49" s="10"/>
      <c r="AGQ49" s="10"/>
      <c r="AGR49" s="10"/>
      <c r="AGS49" s="10"/>
      <c r="AGT49" s="10"/>
      <c r="AGU49" s="10"/>
      <c r="AGV49" s="10"/>
      <c r="AGW49" s="10"/>
      <c r="AGX49" s="10"/>
      <c r="AGY49" s="10"/>
      <c r="AGZ49" s="10"/>
      <c r="AHA49" s="10"/>
      <c r="AHB49" s="10"/>
      <c r="AHC49" s="10"/>
      <c r="AHD49" s="10"/>
      <c r="AHE49" s="10"/>
      <c r="AHF49" s="10"/>
      <c r="AHG49" s="10"/>
      <c r="AHH49" s="10"/>
      <c r="AHI49" s="10"/>
      <c r="AHJ49" s="10"/>
      <c r="AHK49" s="10"/>
      <c r="AHL49" s="10"/>
      <c r="AHM49" s="10"/>
      <c r="AHN49" s="10"/>
      <c r="AHO49" s="10"/>
      <c r="AHP49" s="10"/>
      <c r="AHQ49" s="10"/>
      <c r="AHR49" s="10"/>
      <c r="AHS49" s="10"/>
      <c r="AHT49" s="10"/>
      <c r="AHU49" s="10"/>
      <c r="AHV49" s="10"/>
      <c r="AHW49" s="10"/>
      <c r="AHX49" s="10"/>
      <c r="AHY49" s="10"/>
      <c r="AHZ49" s="10"/>
      <c r="AIA49" s="10"/>
      <c r="AIB49" s="10"/>
      <c r="AIC49" s="10"/>
      <c r="AID49" s="10"/>
      <c r="AIE49" s="10"/>
      <c r="AIF49" s="10"/>
      <c r="AIG49" s="10"/>
      <c r="AIH49" s="10"/>
      <c r="AII49" s="10"/>
      <c r="AIJ49" s="10"/>
      <c r="AIK49" s="10"/>
      <c r="AIL49" s="10"/>
      <c r="AIM49" s="10"/>
      <c r="AIN49" s="10"/>
      <c r="AIO49" s="10"/>
      <c r="AIP49" s="10"/>
      <c r="AIQ49" s="10"/>
      <c r="AIR49" s="10"/>
      <c r="AIS49" s="10"/>
      <c r="AIT49" s="10"/>
      <c r="AIU49" s="10"/>
      <c r="AIV49" s="10"/>
      <c r="AIW49" s="10"/>
      <c r="AIX49" s="10"/>
      <c r="AIY49" s="10"/>
      <c r="AIZ49" s="10"/>
      <c r="AJA49" s="10"/>
      <c r="AJB49" s="10"/>
      <c r="AJC49" s="10"/>
      <c r="AJD49" s="10"/>
      <c r="AJE49" s="10"/>
      <c r="AJF49" s="10"/>
      <c r="AJG49" s="10"/>
      <c r="AJH49" s="10"/>
      <c r="AJI49" s="10"/>
      <c r="AJJ49" s="10"/>
      <c r="AJK49" s="10"/>
      <c r="AJL49" s="10"/>
      <c r="AJM49" s="10"/>
      <c r="AJN49" s="10"/>
      <c r="AJO49" s="10"/>
      <c r="AJP49" s="10"/>
      <c r="AJQ49" s="10"/>
      <c r="AJR49" s="10"/>
      <c r="AJS49" s="10"/>
      <c r="AJT49" s="10"/>
      <c r="AJU49" s="10"/>
      <c r="AJV49" s="10"/>
      <c r="AJW49" s="10"/>
      <c r="AJX49" s="10"/>
      <c r="AJY49" s="10"/>
      <c r="AJZ49" s="10"/>
      <c r="AKA49" s="10"/>
      <c r="AKB49" s="10"/>
      <c r="AKC49" s="10"/>
      <c r="AKD49" s="10"/>
      <c r="AKE49" s="10"/>
      <c r="AKF49" s="10"/>
      <c r="AKG49" s="10"/>
      <c r="AKH49" s="10"/>
      <c r="AKI49" s="10"/>
      <c r="AKJ49" s="10"/>
      <c r="AKK49" s="10"/>
      <c r="AKL49" s="10"/>
      <c r="AKM49" s="10"/>
      <c r="AKN49" s="10"/>
      <c r="AKO49" s="10"/>
      <c r="AKP49" s="10"/>
      <c r="AKQ49" s="10"/>
      <c r="AKR49" s="10"/>
      <c r="AKS49" s="10"/>
      <c r="AKT49" s="10"/>
      <c r="AKU49" s="10"/>
      <c r="AKV49" s="10"/>
      <c r="AKW49" s="10"/>
      <c r="AKX49" s="10"/>
      <c r="AKY49" s="10"/>
      <c r="AKZ49" s="10"/>
      <c r="ALA49" s="10"/>
      <c r="ALB49" s="10"/>
      <c r="ALC49" s="10"/>
      <c r="ALD49" s="10"/>
      <c r="ALE49" s="10"/>
      <c r="ALF49" s="10"/>
      <c r="ALG49" s="10"/>
      <c r="ALH49" s="10"/>
      <c r="ALI49" s="10"/>
      <c r="ALJ49" s="10"/>
      <c r="ALK49" s="10"/>
      <c r="ALL49" s="10"/>
      <c r="ALM49" s="10"/>
      <c r="ALN49" s="10"/>
      <c r="ALO49" s="10"/>
      <c r="ALP49" s="10"/>
      <c r="ALQ49" s="10"/>
      <c r="ALR49" s="10"/>
      <c r="ALS49" s="10"/>
      <c r="ALT49" s="10"/>
      <c r="ALU49" s="10"/>
      <c r="ALV49" s="10"/>
      <c r="ALW49" s="10"/>
      <c r="ALX49" s="10"/>
      <c r="ALY49" s="10"/>
      <c r="ALZ49" s="10"/>
      <c r="AMA49" s="10"/>
      <c r="AMB49" s="10"/>
      <c r="AMC49" s="10"/>
      <c r="AMD49" s="10"/>
      <c r="AME49" s="10"/>
      <c r="AMF49" s="10"/>
      <c r="AMG49" s="10"/>
      <c r="AMH49" s="10"/>
      <c r="AMI49" s="10"/>
      <c r="AMJ49" s="10"/>
    </row>
    <row r="50" spans="1:1024" s="9" customFormat="1" ht="76.5" customHeight="1" x14ac:dyDescent="0.15">
      <c r="A50" s="109"/>
      <c r="B50" s="151"/>
      <c r="C50" s="143"/>
      <c r="D50" s="20"/>
      <c r="E50" s="123" t="s">
        <v>69</v>
      </c>
      <c r="F50" s="124"/>
      <c r="G50" s="80"/>
      <c r="H50" s="96"/>
      <c r="I50" s="93"/>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c r="AMI50" s="10"/>
      <c r="AMJ50" s="10"/>
    </row>
    <row r="51" spans="1:1024" s="9" customFormat="1" ht="39.75" customHeight="1" x14ac:dyDescent="0.15">
      <c r="A51" s="109"/>
      <c r="B51" s="151"/>
      <c r="C51" s="143"/>
      <c r="D51" s="21"/>
      <c r="E51" s="49" t="str">
        <f>HYPERLINK(G51, "身体障害者用自動車改造費助成金")</f>
        <v>身体障害者用自動車改造費助成金</v>
      </c>
      <c r="F51" s="34" t="s">
        <v>17</v>
      </c>
      <c r="G51" s="78" t="s">
        <v>250</v>
      </c>
      <c r="H51" s="96"/>
      <c r="I51" s="93"/>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c r="IT51" s="10"/>
      <c r="IU51" s="10"/>
      <c r="IV51" s="10"/>
      <c r="IW51" s="10"/>
      <c r="IX51" s="10"/>
      <c r="IY51" s="10"/>
      <c r="IZ51" s="10"/>
      <c r="JA51" s="10"/>
      <c r="JB51" s="10"/>
      <c r="JC51" s="10"/>
      <c r="JD51" s="10"/>
      <c r="JE51" s="10"/>
      <c r="JF51" s="10"/>
      <c r="JG51" s="10"/>
      <c r="JH51" s="10"/>
      <c r="JI51" s="10"/>
      <c r="JJ51" s="10"/>
      <c r="JK51" s="10"/>
      <c r="JL51" s="10"/>
      <c r="JM51" s="10"/>
      <c r="JN51" s="10"/>
      <c r="JO51" s="10"/>
      <c r="JP51" s="10"/>
      <c r="JQ51" s="10"/>
      <c r="JR51" s="10"/>
      <c r="JS51" s="10"/>
      <c r="JT51" s="10"/>
      <c r="JU51" s="10"/>
      <c r="JV51" s="10"/>
      <c r="JW51" s="10"/>
      <c r="JX51" s="10"/>
      <c r="JY51" s="10"/>
      <c r="JZ51" s="10"/>
      <c r="KA51" s="10"/>
      <c r="KB51" s="10"/>
      <c r="KC51" s="10"/>
      <c r="KD51" s="10"/>
      <c r="KE51" s="10"/>
      <c r="KF51" s="10"/>
      <c r="KG51" s="10"/>
      <c r="KH51" s="10"/>
      <c r="KI51" s="10"/>
      <c r="KJ51" s="10"/>
      <c r="KK51" s="10"/>
      <c r="KL51" s="10"/>
      <c r="KM51" s="10"/>
      <c r="KN51" s="10"/>
      <c r="KO51" s="10"/>
      <c r="KP51" s="10"/>
      <c r="KQ51" s="10"/>
      <c r="KR51" s="10"/>
      <c r="KS51" s="10"/>
      <c r="KT51" s="10"/>
      <c r="KU51" s="10"/>
      <c r="KV51" s="10"/>
      <c r="KW51" s="10"/>
      <c r="KX51" s="10"/>
      <c r="KY51" s="10"/>
      <c r="KZ51" s="10"/>
      <c r="LA51" s="10"/>
      <c r="LB51" s="10"/>
      <c r="LC51" s="10"/>
      <c r="LD51" s="10"/>
      <c r="LE51" s="10"/>
      <c r="LF51" s="10"/>
      <c r="LG51" s="10"/>
      <c r="LH51" s="10"/>
      <c r="LI51" s="10"/>
      <c r="LJ51" s="10"/>
      <c r="LK51" s="10"/>
      <c r="LL51" s="10"/>
      <c r="LM51" s="10"/>
      <c r="LN51" s="10"/>
      <c r="LO51" s="10"/>
      <c r="LP51" s="10"/>
      <c r="LQ51" s="10"/>
      <c r="LR51" s="10"/>
      <c r="LS51" s="10"/>
      <c r="LT51" s="10"/>
      <c r="LU51" s="10"/>
      <c r="LV51" s="10"/>
      <c r="LW51" s="10"/>
      <c r="LX51" s="10"/>
      <c r="LY51" s="10"/>
      <c r="LZ51" s="10"/>
      <c r="MA51" s="10"/>
      <c r="MB51" s="10"/>
      <c r="MC51" s="10"/>
      <c r="MD51" s="10"/>
      <c r="ME51" s="10"/>
      <c r="MF51" s="10"/>
      <c r="MG51" s="10"/>
      <c r="MH51" s="10"/>
      <c r="MI51" s="10"/>
      <c r="MJ51" s="10"/>
      <c r="MK51" s="10"/>
      <c r="ML51" s="10"/>
      <c r="MM51" s="10"/>
      <c r="MN51" s="10"/>
      <c r="MO51" s="10"/>
      <c r="MP51" s="10"/>
      <c r="MQ51" s="10"/>
      <c r="MR51" s="10"/>
      <c r="MS51" s="10"/>
      <c r="MT51" s="10"/>
      <c r="MU51" s="10"/>
      <c r="MV51" s="10"/>
      <c r="MW51" s="10"/>
      <c r="MX51" s="10"/>
      <c r="MY51" s="10"/>
      <c r="MZ51" s="10"/>
      <c r="NA51" s="10"/>
      <c r="NB51" s="10"/>
      <c r="NC51" s="10"/>
      <c r="ND51" s="10"/>
      <c r="NE51" s="10"/>
      <c r="NF51" s="10"/>
      <c r="NG51" s="10"/>
      <c r="NH51" s="10"/>
      <c r="NI51" s="10"/>
      <c r="NJ51" s="10"/>
      <c r="NK51" s="10"/>
      <c r="NL51" s="10"/>
      <c r="NM51" s="10"/>
      <c r="NN51" s="10"/>
      <c r="NO51" s="10"/>
      <c r="NP51" s="10"/>
      <c r="NQ51" s="10"/>
      <c r="NR51" s="10"/>
      <c r="NS51" s="10"/>
      <c r="NT51" s="10"/>
      <c r="NU51" s="10"/>
      <c r="NV51" s="10"/>
      <c r="NW51" s="10"/>
      <c r="NX51" s="10"/>
      <c r="NY51" s="10"/>
      <c r="NZ51" s="10"/>
      <c r="OA51" s="10"/>
      <c r="OB51" s="10"/>
      <c r="OC51" s="10"/>
      <c r="OD51" s="10"/>
      <c r="OE51" s="10"/>
      <c r="OF51" s="10"/>
      <c r="OG51" s="10"/>
      <c r="OH51" s="10"/>
      <c r="OI51" s="10"/>
      <c r="OJ51" s="10"/>
      <c r="OK51" s="10"/>
      <c r="OL51" s="10"/>
      <c r="OM51" s="10"/>
      <c r="ON51" s="10"/>
      <c r="OO51" s="10"/>
      <c r="OP51" s="10"/>
      <c r="OQ51" s="10"/>
      <c r="OR51" s="10"/>
      <c r="OS51" s="10"/>
      <c r="OT51" s="10"/>
      <c r="OU51" s="10"/>
      <c r="OV51" s="10"/>
      <c r="OW51" s="10"/>
      <c r="OX51" s="10"/>
      <c r="OY51" s="10"/>
      <c r="OZ51" s="10"/>
      <c r="PA51" s="10"/>
      <c r="PB51" s="10"/>
      <c r="PC51" s="10"/>
      <c r="PD51" s="10"/>
      <c r="PE51" s="10"/>
      <c r="PF51" s="10"/>
      <c r="PG51" s="10"/>
      <c r="PH51" s="10"/>
      <c r="PI51" s="10"/>
      <c r="PJ51" s="10"/>
      <c r="PK51" s="10"/>
      <c r="PL51" s="10"/>
      <c r="PM51" s="10"/>
      <c r="PN51" s="10"/>
      <c r="PO51" s="10"/>
      <c r="PP51" s="10"/>
      <c r="PQ51" s="10"/>
      <c r="PR51" s="10"/>
      <c r="PS51" s="10"/>
      <c r="PT51" s="10"/>
      <c r="PU51" s="10"/>
      <c r="PV51" s="10"/>
      <c r="PW51" s="10"/>
      <c r="PX51" s="10"/>
      <c r="PY51" s="10"/>
      <c r="PZ51" s="10"/>
      <c r="QA51" s="10"/>
      <c r="QB51" s="10"/>
      <c r="QC51" s="10"/>
      <c r="QD51" s="10"/>
      <c r="QE51" s="10"/>
      <c r="QF51" s="10"/>
      <c r="QG51" s="10"/>
      <c r="QH51" s="10"/>
      <c r="QI51" s="10"/>
      <c r="QJ51" s="10"/>
      <c r="QK51" s="10"/>
      <c r="QL51" s="10"/>
      <c r="QM51" s="10"/>
      <c r="QN51" s="10"/>
      <c r="QO51" s="10"/>
      <c r="QP51" s="10"/>
      <c r="QQ51" s="10"/>
      <c r="QR51" s="10"/>
      <c r="QS51" s="10"/>
      <c r="QT51" s="10"/>
      <c r="QU51" s="10"/>
      <c r="QV51" s="10"/>
      <c r="QW51" s="10"/>
      <c r="QX51" s="10"/>
      <c r="QY51" s="10"/>
      <c r="QZ51" s="10"/>
      <c r="RA51" s="10"/>
      <c r="RB51" s="10"/>
      <c r="RC51" s="10"/>
      <c r="RD51" s="10"/>
      <c r="RE51" s="10"/>
      <c r="RF51" s="10"/>
      <c r="RG51" s="10"/>
      <c r="RH51" s="10"/>
      <c r="RI51" s="10"/>
      <c r="RJ51" s="10"/>
      <c r="RK51" s="10"/>
      <c r="RL51" s="10"/>
      <c r="RM51" s="10"/>
      <c r="RN51" s="10"/>
      <c r="RO51" s="10"/>
      <c r="RP51" s="10"/>
      <c r="RQ51" s="10"/>
      <c r="RR51" s="10"/>
      <c r="RS51" s="10"/>
      <c r="RT51" s="10"/>
      <c r="RU51" s="10"/>
      <c r="RV51" s="10"/>
      <c r="RW51" s="10"/>
      <c r="RX51" s="10"/>
      <c r="RY51" s="10"/>
      <c r="RZ51" s="10"/>
      <c r="SA51" s="10"/>
      <c r="SB51" s="10"/>
      <c r="SC51" s="10"/>
      <c r="SD51" s="10"/>
      <c r="SE51" s="10"/>
      <c r="SF51" s="10"/>
      <c r="SG51" s="10"/>
      <c r="SH51" s="10"/>
      <c r="SI51" s="10"/>
      <c r="SJ51" s="10"/>
      <c r="SK51" s="10"/>
      <c r="SL51" s="10"/>
      <c r="SM51" s="10"/>
      <c r="SN51" s="10"/>
      <c r="SO51" s="10"/>
      <c r="SP51" s="10"/>
      <c r="SQ51" s="10"/>
      <c r="SR51" s="10"/>
      <c r="SS51" s="10"/>
      <c r="ST51" s="10"/>
      <c r="SU51" s="10"/>
      <c r="SV51" s="10"/>
      <c r="SW51" s="10"/>
      <c r="SX51" s="10"/>
      <c r="SY51" s="10"/>
      <c r="SZ51" s="10"/>
      <c r="TA51" s="10"/>
      <c r="TB51" s="10"/>
      <c r="TC51" s="10"/>
      <c r="TD51" s="10"/>
      <c r="TE51" s="10"/>
      <c r="TF51" s="10"/>
      <c r="TG51" s="10"/>
      <c r="TH51" s="10"/>
      <c r="TI51" s="10"/>
      <c r="TJ51" s="10"/>
      <c r="TK51" s="10"/>
      <c r="TL51" s="10"/>
      <c r="TM51" s="10"/>
      <c r="TN51" s="10"/>
      <c r="TO51" s="10"/>
      <c r="TP51" s="10"/>
      <c r="TQ51" s="10"/>
      <c r="TR51" s="10"/>
      <c r="TS51" s="10"/>
      <c r="TT51" s="10"/>
      <c r="TU51" s="10"/>
      <c r="TV51" s="10"/>
      <c r="TW51" s="10"/>
      <c r="TX51" s="10"/>
      <c r="TY51" s="10"/>
      <c r="TZ51" s="10"/>
      <c r="UA51" s="10"/>
      <c r="UB51" s="10"/>
      <c r="UC51" s="10"/>
      <c r="UD51" s="10"/>
      <c r="UE51" s="10"/>
      <c r="UF51" s="10"/>
      <c r="UG51" s="10"/>
      <c r="UH51" s="10"/>
      <c r="UI51" s="10"/>
      <c r="UJ51" s="10"/>
      <c r="UK51" s="10"/>
      <c r="UL51" s="10"/>
      <c r="UM51" s="10"/>
      <c r="UN51" s="10"/>
      <c r="UO51" s="10"/>
      <c r="UP51" s="10"/>
      <c r="UQ51" s="10"/>
      <c r="UR51" s="10"/>
      <c r="US51" s="10"/>
      <c r="UT51" s="10"/>
      <c r="UU51" s="10"/>
      <c r="UV51" s="10"/>
      <c r="UW51" s="10"/>
      <c r="UX51" s="10"/>
      <c r="UY51" s="10"/>
      <c r="UZ51" s="10"/>
      <c r="VA51" s="10"/>
      <c r="VB51" s="10"/>
      <c r="VC51" s="10"/>
      <c r="VD51" s="10"/>
      <c r="VE51" s="10"/>
      <c r="VF51" s="10"/>
      <c r="VG51" s="10"/>
      <c r="VH51" s="10"/>
      <c r="VI51" s="10"/>
      <c r="VJ51" s="10"/>
      <c r="VK51" s="10"/>
      <c r="VL51" s="10"/>
      <c r="VM51" s="10"/>
      <c r="VN51" s="10"/>
      <c r="VO51" s="10"/>
      <c r="VP51" s="10"/>
      <c r="VQ51" s="10"/>
      <c r="VR51" s="10"/>
      <c r="VS51" s="10"/>
      <c r="VT51" s="10"/>
      <c r="VU51" s="10"/>
      <c r="VV51" s="10"/>
      <c r="VW51" s="10"/>
      <c r="VX51" s="10"/>
      <c r="VY51" s="10"/>
      <c r="VZ51" s="10"/>
      <c r="WA51" s="10"/>
      <c r="WB51" s="10"/>
      <c r="WC51" s="10"/>
      <c r="WD51" s="10"/>
      <c r="WE51" s="10"/>
      <c r="WF51" s="10"/>
      <c r="WG51" s="10"/>
      <c r="WH51" s="10"/>
      <c r="WI51" s="10"/>
      <c r="WJ51" s="10"/>
      <c r="WK51" s="10"/>
      <c r="WL51" s="10"/>
      <c r="WM51" s="10"/>
      <c r="WN51" s="10"/>
      <c r="WO51" s="10"/>
      <c r="WP51" s="10"/>
      <c r="WQ51" s="10"/>
      <c r="WR51" s="10"/>
      <c r="WS51" s="10"/>
      <c r="WT51" s="10"/>
      <c r="WU51" s="10"/>
      <c r="WV51" s="10"/>
      <c r="WW51" s="10"/>
      <c r="WX51" s="10"/>
      <c r="WY51" s="10"/>
      <c r="WZ51" s="10"/>
      <c r="XA51" s="10"/>
      <c r="XB51" s="10"/>
      <c r="XC51" s="10"/>
      <c r="XD51" s="10"/>
      <c r="XE51" s="10"/>
      <c r="XF51" s="10"/>
      <c r="XG51" s="10"/>
      <c r="XH51" s="10"/>
      <c r="XI51" s="10"/>
      <c r="XJ51" s="10"/>
      <c r="XK51" s="10"/>
      <c r="XL51" s="10"/>
      <c r="XM51" s="10"/>
      <c r="XN51" s="10"/>
      <c r="XO51" s="10"/>
      <c r="XP51" s="10"/>
      <c r="XQ51" s="10"/>
      <c r="XR51" s="10"/>
      <c r="XS51" s="10"/>
      <c r="XT51" s="10"/>
      <c r="XU51" s="10"/>
      <c r="XV51" s="10"/>
      <c r="XW51" s="10"/>
      <c r="XX51" s="10"/>
      <c r="XY51" s="10"/>
      <c r="XZ51" s="10"/>
      <c r="YA51" s="10"/>
      <c r="YB51" s="10"/>
      <c r="YC51" s="10"/>
      <c r="YD51" s="10"/>
      <c r="YE51" s="10"/>
      <c r="YF51" s="10"/>
      <c r="YG51" s="10"/>
      <c r="YH51" s="10"/>
      <c r="YI51" s="10"/>
      <c r="YJ51" s="10"/>
      <c r="YK51" s="10"/>
      <c r="YL51" s="10"/>
      <c r="YM51" s="10"/>
      <c r="YN51" s="10"/>
      <c r="YO51" s="10"/>
      <c r="YP51" s="10"/>
      <c r="YQ51" s="10"/>
      <c r="YR51" s="10"/>
      <c r="YS51" s="10"/>
      <c r="YT51" s="10"/>
      <c r="YU51" s="10"/>
      <c r="YV51" s="10"/>
      <c r="YW51" s="10"/>
      <c r="YX51" s="10"/>
      <c r="YY51" s="10"/>
      <c r="YZ51" s="10"/>
      <c r="ZA51" s="10"/>
      <c r="ZB51" s="10"/>
      <c r="ZC51" s="10"/>
      <c r="ZD51" s="10"/>
      <c r="ZE51" s="10"/>
      <c r="ZF51" s="10"/>
      <c r="ZG51" s="10"/>
      <c r="ZH51" s="10"/>
      <c r="ZI51" s="10"/>
      <c r="ZJ51" s="10"/>
      <c r="ZK51" s="10"/>
      <c r="ZL51" s="10"/>
      <c r="ZM51" s="10"/>
      <c r="ZN51" s="10"/>
      <c r="ZO51" s="10"/>
      <c r="ZP51" s="10"/>
      <c r="ZQ51" s="10"/>
      <c r="ZR51" s="10"/>
      <c r="ZS51" s="10"/>
      <c r="ZT51" s="10"/>
      <c r="ZU51" s="10"/>
      <c r="ZV51" s="10"/>
      <c r="ZW51" s="10"/>
      <c r="ZX51" s="10"/>
      <c r="ZY51" s="10"/>
      <c r="ZZ51" s="10"/>
      <c r="AAA51" s="10"/>
      <c r="AAB51" s="10"/>
      <c r="AAC51" s="10"/>
      <c r="AAD51" s="10"/>
      <c r="AAE51" s="10"/>
      <c r="AAF51" s="10"/>
      <c r="AAG51" s="10"/>
      <c r="AAH51" s="10"/>
      <c r="AAI51" s="10"/>
      <c r="AAJ51" s="10"/>
      <c r="AAK51" s="10"/>
      <c r="AAL51" s="10"/>
      <c r="AAM51" s="10"/>
      <c r="AAN51" s="10"/>
      <c r="AAO51" s="10"/>
      <c r="AAP51" s="10"/>
      <c r="AAQ51" s="10"/>
      <c r="AAR51" s="10"/>
      <c r="AAS51" s="10"/>
      <c r="AAT51" s="10"/>
      <c r="AAU51" s="10"/>
      <c r="AAV51" s="10"/>
      <c r="AAW51" s="10"/>
      <c r="AAX51" s="10"/>
      <c r="AAY51" s="10"/>
      <c r="AAZ51" s="10"/>
      <c r="ABA51" s="10"/>
      <c r="ABB51" s="10"/>
      <c r="ABC51" s="10"/>
      <c r="ABD51" s="10"/>
      <c r="ABE51" s="10"/>
      <c r="ABF51" s="10"/>
      <c r="ABG51" s="10"/>
      <c r="ABH51" s="10"/>
      <c r="ABI51" s="10"/>
      <c r="ABJ51" s="10"/>
      <c r="ABK51" s="10"/>
      <c r="ABL51" s="10"/>
      <c r="ABM51" s="10"/>
      <c r="ABN51" s="10"/>
      <c r="ABO51" s="10"/>
      <c r="ABP51" s="10"/>
      <c r="ABQ51" s="10"/>
      <c r="ABR51" s="10"/>
      <c r="ABS51" s="10"/>
      <c r="ABT51" s="10"/>
      <c r="ABU51" s="10"/>
      <c r="ABV51" s="10"/>
      <c r="ABW51" s="10"/>
      <c r="ABX51" s="10"/>
      <c r="ABY51" s="10"/>
      <c r="ABZ51" s="10"/>
      <c r="ACA51" s="10"/>
      <c r="ACB51" s="10"/>
      <c r="ACC51" s="10"/>
      <c r="ACD51" s="10"/>
      <c r="ACE51" s="10"/>
      <c r="ACF51" s="10"/>
      <c r="ACG51" s="10"/>
      <c r="ACH51" s="10"/>
      <c r="ACI51" s="10"/>
      <c r="ACJ51" s="10"/>
      <c r="ACK51" s="10"/>
      <c r="ACL51" s="10"/>
      <c r="ACM51" s="10"/>
      <c r="ACN51" s="10"/>
      <c r="ACO51" s="10"/>
      <c r="ACP51" s="10"/>
      <c r="ACQ51" s="10"/>
      <c r="ACR51" s="10"/>
      <c r="ACS51" s="10"/>
      <c r="ACT51" s="10"/>
      <c r="ACU51" s="10"/>
      <c r="ACV51" s="10"/>
      <c r="ACW51" s="10"/>
      <c r="ACX51" s="10"/>
      <c r="ACY51" s="10"/>
      <c r="ACZ51" s="10"/>
      <c r="ADA51" s="10"/>
      <c r="ADB51" s="10"/>
      <c r="ADC51" s="10"/>
      <c r="ADD51" s="10"/>
      <c r="ADE51" s="10"/>
      <c r="ADF51" s="10"/>
      <c r="ADG51" s="10"/>
      <c r="ADH51" s="10"/>
      <c r="ADI51" s="10"/>
      <c r="ADJ51" s="10"/>
      <c r="ADK51" s="10"/>
      <c r="ADL51" s="10"/>
      <c r="ADM51" s="10"/>
      <c r="ADN51" s="10"/>
      <c r="ADO51" s="10"/>
      <c r="ADP51" s="10"/>
      <c r="ADQ51" s="10"/>
      <c r="ADR51" s="10"/>
      <c r="ADS51" s="10"/>
      <c r="ADT51" s="10"/>
      <c r="ADU51" s="10"/>
      <c r="ADV51" s="10"/>
      <c r="ADW51" s="10"/>
      <c r="ADX51" s="10"/>
      <c r="ADY51" s="10"/>
      <c r="ADZ51" s="10"/>
      <c r="AEA51" s="10"/>
      <c r="AEB51" s="10"/>
      <c r="AEC51" s="10"/>
      <c r="AED51" s="10"/>
      <c r="AEE51" s="10"/>
      <c r="AEF51" s="10"/>
      <c r="AEG51" s="10"/>
      <c r="AEH51" s="10"/>
      <c r="AEI51" s="10"/>
      <c r="AEJ51" s="10"/>
      <c r="AEK51" s="10"/>
      <c r="AEL51" s="10"/>
      <c r="AEM51" s="10"/>
      <c r="AEN51" s="10"/>
      <c r="AEO51" s="10"/>
      <c r="AEP51" s="10"/>
      <c r="AEQ51" s="10"/>
      <c r="AER51" s="10"/>
      <c r="AES51" s="10"/>
      <c r="AET51" s="10"/>
      <c r="AEU51" s="10"/>
      <c r="AEV51" s="10"/>
      <c r="AEW51" s="10"/>
      <c r="AEX51" s="10"/>
      <c r="AEY51" s="10"/>
      <c r="AEZ51" s="10"/>
      <c r="AFA51" s="10"/>
      <c r="AFB51" s="10"/>
      <c r="AFC51" s="10"/>
      <c r="AFD51" s="10"/>
      <c r="AFE51" s="10"/>
      <c r="AFF51" s="10"/>
      <c r="AFG51" s="10"/>
      <c r="AFH51" s="10"/>
      <c r="AFI51" s="10"/>
      <c r="AFJ51" s="10"/>
      <c r="AFK51" s="10"/>
      <c r="AFL51" s="10"/>
      <c r="AFM51" s="10"/>
      <c r="AFN51" s="10"/>
      <c r="AFO51" s="10"/>
      <c r="AFP51" s="10"/>
      <c r="AFQ51" s="10"/>
      <c r="AFR51" s="10"/>
      <c r="AFS51" s="10"/>
      <c r="AFT51" s="10"/>
      <c r="AFU51" s="10"/>
      <c r="AFV51" s="10"/>
      <c r="AFW51" s="10"/>
      <c r="AFX51" s="10"/>
      <c r="AFY51" s="10"/>
      <c r="AFZ51" s="10"/>
      <c r="AGA51" s="10"/>
      <c r="AGB51" s="10"/>
      <c r="AGC51" s="10"/>
      <c r="AGD51" s="10"/>
      <c r="AGE51" s="10"/>
      <c r="AGF51" s="10"/>
      <c r="AGG51" s="10"/>
      <c r="AGH51" s="10"/>
      <c r="AGI51" s="10"/>
      <c r="AGJ51" s="10"/>
      <c r="AGK51" s="10"/>
      <c r="AGL51" s="10"/>
      <c r="AGM51" s="10"/>
      <c r="AGN51" s="10"/>
      <c r="AGO51" s="10"/>
      <c r="AGP51" s="10"/>
      <c r="AGQ51" s="10"/>
      <c r="AGR51" s="10"/>
      <c r="AGS51" s="10"/>
      <c r="AGT51" s="10"/>
      <c r="AGU51" s="10"/>
      <c r="AGV51" s="10"/>
      <c r="AGW51" s="10"/>
      <c r="AGX51" s="10"/>
      <c r="AGY51" s="10"/>
      <c r="AGZ51" s="10"/>
      <c r="AHA51" s="10"/>
      <c r="AHB51" s="10"/>
      <c r="AHC51" s="10"/>
      <c r="AHD51" s="10"/>
      <c r="AHE51" s="10"/>
      <c r="AHF51" s="10"/>
      <c r="AHG51" s="10"/>
      <c r="AHH51" s="10"/>
      <c r="AHI51" s="10"/>
      <c r="AHJ51" s="10"/>
      <c r="AHK51" s="10"/>
      <c r="AHL51" s="10"/>
      <c r="AHM51" s="10"/>
      <c r="AHN51" s="10"/>
      <c r="AHO51" s="10"/>
      <c r="AHP51" s="10"/>
      <c r="AHQ51" s="10"/>
      <c r="AHR51" s="10"/>
      <c r="AHS51" s="10"/>
      <c r="AHT51" s="10"/>
      <c r="AHU51" s="10"/>
      <c r="AHV51" s="10"/>
      <c r="AHW51" s="10"/>
      <c r="AHX51" s="10"/>
      <c r="AHY51" s="10"/>
      <c r="AHZ51" s="10"/>
      <c r="AIA51" s="10"/>
      <c r="AIB51" s="10"/>
      <c r="AIC51" s="10"/>
      <c r="AID51" s="10"/>
      <c r="AIE51" s="10"/>
      <c r="AIF51" s="10"/>
      <c r="AIG51" s="10"/>
      <c r="AIH51" s="10"/>
      <c r="AII51" s="10"/>
      <c r="AIJ51" s="10"/>
      <c r="AIK51" s="10"/>
      <c r="AIL51" s="10"/>
      <c r="AIM51" s="10"/>
      <c r="AIN51" s="10"/>
      <c r="AIO51" s="10"/>
      <c r="AIP51" s="10"/>
      <c r="AIQ51" s="10"/>
      <c r="AIR51" s="10"/>
      <c r="AIS51" s="10"/>
      <c r="AIT51" s="10"/>
      <c r="AIU51" s="10"/>
      <c r="AIV51" s="10"/>
      <c r="AIW51" s="10"/>
      <c r="AIX51" s="10"/>
      <c r="AIY51" s="10"/>
      <c r="AIZ51" s="10"/>
      <c r="AJA51" s="10"/>
      <c r="AJB51" s="10"/>
      <c r="AJC51" s="10"/>
      <c r="AJD51" s="10"/>
      <c r="AJE51" s="10"/>
      <c r="AJF51" s="10"/>
      <c r="AJG51" s="10"/>
      <c r="AJH51" s="10"/>
      <c r="AJI51" s="10"/>
      <c r="AJJ51" s="10"/>
      <c r="AJK51" s="10"/>
      <c r="AJL51" s="10"/>
      <c r="AJM51" s="10"/>
      <c r="AJN51" s="10"/>
      <c r="AJO51" s="10"/>
      <c r="AJP51" s="10"/>
      <c r="AJQ51" s="10"/>
      <c r="AJR51" s="10"/>
      <c r="AJS51" s="10"/>
      <c r="AJT51" s="10"/>
      <c r="AJU51" s="10"/>
      <c r="AJV51" s="10"/>
      <c r="AJW51" s="10"/>
      <c r="AJX51" s="10"/>
      <c r="AJY51" s="10"/>
      <c r="AJZ51" s="10"/>
      <c r="AKA51" s="10"/>
      <c r="AKB51" s="10"/>
      <c r="AKC51" s="10"/>
      <c r="AKD51" s="10"/>
      <c r="AKE51" s="10"/>
      <c r="AKF51" s="10"/>
      <c r="AKG51" s="10"/>
      <c r="AKH51" s="10"/>
      <c r="AKI51" s="10"/>
      <c r="AKJ51" s="10"/>
      <c r="AKK51" s="10"/>
      <c r="AKL51" s="10"/>
      <c r="AKM51" s="10"/>
      <c r="AKN51" s="10"/>
      <c r="AKO51" s="10"/>
      <c r="AKP51" s="10"/>
      <c r="AKQ51" s="10"/>
      <c r="AKR51" s="10"/>
      <c r="AKS51" s="10"/>
      <c r="AKT51" s="10"/>
      <c r="AKU51" s="10"/>
      <c r="AKV51" s="10"/>
      <c r="AKW51" s="10"/>
      <c r="AKX51" s="10"/>
      <c r="AKY51" s="10"/>
      <c r="AKZ51" s="10"/>
      <c r="ALA51" s="10"/>
      <c r="ALB51" s="10"/>
      <c r="ALC51" s="10"/>
      <c r="ALD51" s="10"/>
      <c r="ALE51" s="10"/>
      <c r="ALF51" s="10"/>
      <c r="ALG51" s="10"/>
      <c r="ALH51" s="10"/>
      <c r="ALI51" s="10"/>
      <c r="ALJ51" s="10"/>
      <c r="ALK51" s="10"/>
      <c r="ALL51" s="10"/>
      <c r="ALM51" s="10"/>
      <c r="ALN51" s="10"/>
      <c r="ALO51" s="10"/>
      <c r="ALP51" s="10"/>
      <c r="ALQ51" s="10"/>
      <c r="ALR51" s="10"/>
      <c r="ALS51" s="10"/>
      <c r="ALT51" s="10"/>
      <c r="ALU51" s="10"/>
      <c r="ALV51" s="10"/>
      <c r="ALW51" s="10"/>
      <c r="ALX51" s="10"/>
      <c r="ALY51" s="10"/>
      <c r="ALZ51" s="10"/>
      <c r="AMA51" s="10"/>
      <c r="AMB51" s="10"/>
      <c r="AMC51" s="10"/>
      <c r="AMD51" s="10"/>
      <c r="AME51" s="10"/>
      <c r="AMF51" s="10"/>
      <c r="AMG51" s="10"/>
      <c r="AMH51" s="10"/>
      <c r="AMI51" s="10"/>
      <c r="AMJ51" s="10"/>
    </row>
    <row r="52" spans="1:1024" s="9" customFormat="1" ht="76.5" customHeight="1" x14ac:dyDescent="0.15">
      <c r="A52" s="109"/>
      <c r="B52" s="151"/>
      <c r="C52" s="143"/>
      <c r="D52" s="20"/>
      <c r="E52" s="123" t="s">
        <v>71</v>
      </c>
      <c r="F52" s="124"/>
      <c r="G52" s="78"/>
      <c r="H52" s="96"/>
      <c r="I52" s="93"/>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c r="IT52" s="10"/>
      <c r="IU52" s="10"/>
      <c r="IV52" s="10"/>
      <c r="IW52" s="10"/>
      <c r="IX52" s="10"/>
      <c r="IY52" s="10"/>
      <c r="IZ52" s="10"/>
      <c r="JA52" s="10"/>
      <c r="JB52" s="10"/>
      <c r="JC52" s="10"/>
      <c r="JD52" s="10"/>
      <c r="JE52" s="10"/>
      <c r="JF52" s="10"/>
      <c r="JG52" s="10"/>
      <c r="JH52" s="10"/>
      <c r="JI52" s="10"/>
      <c r="JJ52" s="10"/>
      <c r="JK52" s="10"/>
      <c r="JL52" s="10"/>
      <c r="JM52" s="10"/>
      <c r="JN52" s="10"/>
      <c r="JO52" s="10"/>
      <c r="JP52" s="10"/>
      <c r="JQ52" s="10"/>
      <c r="JR52" s="10"/>
      <c r="JS52" s="10"/>
      <c r="JT52" s="10"/>
      <c r="JU52" s="10"/>
      <c r="JV52" s="10"/>
      <c r="JW52" s="10"/>
      <c r="JX52" s="10"/>
      <c r="JY52" s="10"/>
      <c r="JZ52" s="10"/>
      <c r="KA52" s="10"/>
      <c r="KB52" s="10"/>
      <c r="KC52" s="10"/>
      <c r="KD52" s="10"/>
      <c r="KE52" s="10"/>
      <c r="KF52" s="10"/>
      <c r="KG52" s="10"/>
      <c r="KH52" s="10"/>
      <c r="KI52" s="10"/>
      <c r="KJ52" s="10"/>
      <c r="KK52" s="10"/>
      <c r="KL52" s="10"/>
      <c r="KM52" s="10"/>
      <c r="KN52" s="10"/>
      <c r="KO52" s="10"/>
      <c r="KP52" s="10"/>
      <c r="KQ52" s="10"/>
      <c r="KR52" s="10"/>
      <c r="KS52" s="10"/>
      <c r="KT52" s="10"/>
      <c r="KU52" s="10"/>
      <c r="KV52" s="10"/>
      <c r="KW52" s="10"/>
      <c r="KX52" s="10"/>
      <c r="KY52" s="10"/>
      <c r="KZ52" s="10"/>
      <c r="LA52" s="10"/>
      <c r="LB52" s="10"/>
      <c r="LC52" s="10"/>
      <c r="LD52" s="10"/>
      <c r="LE52" s="10"/>
      <c r="LF52" s="10"/>
      <c r="LG52" s="10"/>
      <c r="LH52" s="10"/>
      <c r="LI52" s="10"/>
      <c r="LJ52" s="10"/>
      <c r="LK52" s="10"/>
      <c r="LL52" s="10"/>
      <c r="LM52" s="10"/>
      <c r="LN52" s="10"/>
      <c r="LO52" s="10"/>
      <c r="LP52" s="10"/>
      <c r="LQ52" s="10"/>
      <c r="LR52" s="10"/>
      <c r="LS52" s="10"/>
      <c r="LT52" s="10"/>
      <c r="LU52" s="10"/>
      <c r="LV52" s="10"/>
      <c r="LW52" s="10"/>
      <c r="LX52" s="10"/>
      <c r="LY52" s="10"/>
      <c r="LZ52" s="10"/>
      <c r="MA52" s="10"/>
      <c r="MB52" s="10"/>
      <c r="MC52" s="10"/>
      <c r="MD52" s="10"/>
      <c r="ME52" s="10"/>
      <c r="MF52" s="10"/>
      <c r="MG52" s="10"/>
      <c r="MH52" s="10"/>
      <c r="MI52" s="10"/>
      <c r="MJ52" s="10"/>
      <c r="MK52" s="10"/>
      <c r="ML52" s="10"/>
      <c r="MM52" s="10"/>
      <c r="MN52" s="10"/>
      <c r="MO52" s="10"/>
      <c r="MP52" s="10"/>
      <c r="MQ52" s="10"/>
      <c r="MR52" s="10"/>
      <c r="MS52" s="10"/>
      <c r="MT52" s="10"/>
      <c r="MU52" s="10"/>
      <c r="MV52" s="10"/>
      <c r="MW52" s="10"/>
      <c r="MX52" s="10"/>
      <c r="MY52" s="10"/>
      <c r="MZ52" s="10"/>
      <c r="NA52" s="10"/>
      <c r="NB52" s="10"/>
      <c r="NC52" s="10"/>
      <c r="ND52" s="10"/>
      <c r="NE52" s="10"/>
      <c r="NF52" s="10"/>
      <c r="NG52" s="10"/>
      <c r="NH52" s="10"/>
      <c r="NI52" s="10"/>
      <c r="NJ52" s="10"/>
      <c r="NK52" s="10"/>
      <c r="NL52" s="10"/>
      <c r="NM52" s="10"/>
      <c r="NN52" s="10"/>
      <c r="NO52" s="10"/>
      <c r="NP52" s="10"/>
      <c r="NQ52" s="10"/>
      <c r="NR52" s="10"/>
      <c r="NS52" s="10"/>
      <c r="NT52" s="10"/>
      <c r="NU52" s="10"/>
      <c r="NV52" s="10"/>
      <c r="NW52" s="10"/>
      <c r="NX52" s="10"/>
      <c r="NY52" s="10"/>
      <c r="NZ52" s="10"/>
      <c r="OA52" s="10"/>
      <c r="OB52" s="10"/>
      <c r="OC52" s="10"/>
      <c r="OD52" s="10"/>
      <c r="OE52" s="10"/>
      <c r="OF52" s="10"/>
      <c r="OG52" s="10"/>
      <c r="OH52" s="10"/>
      <c r="OI52" s="10"/>
      <c r="OJ52" s="10"/>
      <c r="OK52" s="10"/>
      <c r="OL52" s="10"/>
      <c r="OM52" s="10"/>
      <c r="ON52" s="10"/>
      <c r="OO52" s="10"/>
      <c r="OP52" s="10"/>
      <c r="OQ52" s="10"/>
      <c r="OR52" s="10"/>
      <c r="OS52" s="10"/>
      <c r="OT52" s="10"/>
      <c r="OU52" s="10"/>
      <c r="OV52" s="10"/>
      <c r="OW52" s="10"/>
      <c r="OX52" s="10"/>
      <c r="OY52" s="10"/>
      <c r="OZ52" s="10"/>
      <c r="PA52" s="10"/>
      <c r="PB52" s="10"/>
      <c r="PC52" s="10"/>
      <c r="PD52" s="10"/>
      <c r="PE52" s="10"/>
      <c r="PF52" s="10"/>
      <c r="PG52" s="10"/>
      <c r="PH52" s="10"/>
      <c r="PI52" s="10"/>
      <c r="PJ52" s="10"/>
      <c r="PK52" s="10"/>
      <c r="PL52" s="10"/>
      <c r="PM52" s="10"/>
      <c r="PN52" s="10"/>
      <c r="PO52" s="10"/>
      <c r="PP52" s="10"/>
      <c r="PQ52" s="10"/>
      <c r="PR52" s="10"/>
      <c r="PS52" s="10"/>
      <c r="PT52" s="10"/>
      <c r="PU52" s="10"/>
      <c r="PV52" s="10"/>
      <c r="PW52" s="10"/>
      <c r="PX52" s="10"/>
      <c r="PY52" s="10"/>
      <c r="PZ52" s="10"/>
      <c r="QA52" s="10"/>
      <c r="QB52" s="10"/>
      <c r="QC52" s="10"/>
      <c r="QD52" s="10"/>
      <c r="QE52" s="10"/>
      <c r="QF52" s="10"/>
      <c r="QG52" s="10"/>
      <c r="QH52" s="10"/>
      <c r="QI52" s="10"/>
      <c r="QJ52" s="10"/>
      <c r="QK52" s="10"/>
      <c r="QL52" s="10"/>
      <c r="QM52" s="10"/>
      <c r="QN52" s="10"/>
      <c r="QO52" s="10"/>
      <c r="QP52" s="10"/>
      <c r="QQ52" s="10"/>
      <c r="QR52" s="10"/>
      <c r="QS52" s="10"/>
      <c r="QT52" s="10"/>
      <c r="QU52" s="10"/>
      <c r="QV52" s="10"/>
      <c r="QW52" s="10"/>
      <c r="QX52" s="10"/>
      <c r="QY52" s="10"/>
      <c r="QZ52" s="10"/>
      <c r="RA52" s="10"/>
      <c r="RB52" s="10"/>
      <c r="RC52" s="10"/>
      <c r="RD52" s="10"/>
      <c r="RE52" s="10"/>
      <c r="RF52" s="10"/>
      <c r="RG52" s="10"/>
      <c r="RH52" s="10"/>
      <c r="RI52" s="10"/>
      <c r="RJ52" s="10"/>
      <c r="RK52" s="10"/>
      <c r="RL52" s="10"/>
      <c r="RM52" s="10"/>
      <c r="RN52" s="10"/>
      <c r="RO52" s="10"/>
      <c r="RP52" s="10"/>
      <c r="RQ52" s="10"/>
      <c r="RR52" s="10"/>
      <c r="RS52" s="10"/>
      <c r="RT52" s="10"/>
      <c r="RU52" s="10"/>
      <c r="RV52" s="10"/>
      <c r="RW52" s="10"/>
      <c r="RX52" s="10"/>
      <c r="RY52" s="10"/>
      <c r="RZ52" s="10"/>
      <c r="SA52" s="10"/>
      <c r="SB52" s="10"/>
      <c r="SC52" s="10"/>
      <c r="SD52" s="10"/>
      <c r="SE52" s="10"/>
      <c r="SF52" s="10"/>
      <c r="SG52" s="10"/>
      <c r="SH52" s="10"/>
      <c r="SI52" s="10"/>
      <c r="SJ52" s="10"/>
      <c r="SK52" s="10"/>
      <c r="SL52" s="10"/>
      <c r="SM52" s="10"/>
      <c r="SN52" s="10"/>
      <c r="SO52" s="10"/>
      <c r="SP52" s="10"/>
      <c r="SQ52" s="10"/>
      <c r="SR52" s="10"/>
      <c r="SS52" s="10"/>
      <c r="ST52" s="10"/>
      <c r="SU52" s="10"/>
      <c r="SV52" s="10"/>
      <c r="SW52" s="10"/>
      <c r="SX52" s="10"/>
      <c r="SY52" s="10"/>
      <c r="SZ52" s="10"/>
      <c r="TA52" s="10"/>
      <c r="TB52" s="10"/>
      <c r="TC52" s="10"/>
      <c r="TD52" s="10"/>
      <c r="TE52" s="10"/>
      <c r="TF52" s="10"/>
      <c r="TG52" s="10"/>
      <c r="TH52" s="10"/>
      <c r="TI52" s="10"/>
      <c r="TJ52" s="10"/>
      <c r="TK52" s="10"/>
      <c r="TL52" s="10"/>
      <c r="TM52" s="10"/>
      <c r="TN52" s="10"/>
      <c r="TO52" s="10"/>
      <c r="TP52" s="10"/>
      <c r="TQ52" s="10"/>
      <c r="TR52" s="10"/>
      <c r="TS52" s="10"/>
      <c r="TT52" s="10"/>
      <c r="TU52" s="10"/>
      <c r="TV52" s="10"/>
      <c r="TW52" s="10"/>
      <c r="TX52" s="10"/>
      <c r="TY52" s="10"/>
      <c r="TZ52" s="10"/>
      <c r="UA52" s="10"/>
      <c r="UB52" s="10"/>
      <c r="UC52" s="10"/>
      <c r="UD52" s="10"/>
      <c r="UE52" s="10"/>
      <c r="UF52" s="10"/>
      <c r="UG52" s="10"/>
      <c r="UH52" s="10"/>
      <c r="UI52" s="10"/>
      <c r="UJ52" s="10"/>
      <c r="UK52" s="10"/>
      <c r="UL52" s="10"/>
      <c r="UM52" s="10"/>
      <c r="UN52" s="10"/>
      <c r="UO52" s="10"/>
      <c r="UP52" s="10"/>
      <c r="UQ52" s="10"/>
      <c r="UR52" s="10"/>
      <c r="US52" s="10"/>
      <c r="UT52" s="10"/>
      <c r="UU52" s="10"/>
      <c r="UV52" s="10"/>
      <c r="UW52" s="10"/>
      <c r="UX52" s="10"/>
      <c r="UY52" s="10"/>
      <c r="UZ52" s="10"/>
      <c r="VA52" s="10"/>
      <c r="VB52" s="10"/>
      <c r="VC52" s="10"/>
      <c r="VD52" s="10"/>
      <c r="VE52" s="10"/>
      <c r="VF52" s="10"/>
      <c r="VG52" s="10"/>
      <c r="VH52" s="10"/>
      <c r="VI52" s="10"/>
      <c r="VJ52" s="10"/>
      <c r="VK52" s="10"/>
      <c r="VL52" s="10"/>
      <c r="VM52" s="10"/>
      <c r="VN52" s="10"/>
      <c r="VO52" s="10"/>
      <c r="VP52" s="10"/>
      <c r="VQ52" s="10"/>
      <c r="VR52" s="10"/>
      <c r="VS52" s="10"/>
      <c r="VT52" s="10"/>
      <c r="VU52" s="10"/>
      <c r="VV52" s="10"/>
      <c r="VW52" s="10"/>
      <c r="VX52" s="10"/>
      <c r="VY52" s="10"/>
      <c r="VZ52" s="10"/>
      <c r="WA52" s="10"/>
      <c r="WB52" s="10"/>
      <c r="WC52" s="10"/>
      <c r="WD52" s="10"/>
      <c r="WE52" s="10"/>
      <c r="WF52" s="10"/>
      <c r="WG52" s="10"/>
      <c r="WH52" s="10"/>
      <c r="WI52" s="10"/>
      <c r="WJ52" s="10"/>
      <c r="WK52" s="10"/>
      <c r="WL52" s="10"/>
      <c r="WM52" s="10"/>
      <c r="WN52" s="10"/>
      <c r="WO52" s="10"/>
      <c r="WP52" s="10"/>
      <c r="WQ52" s="10"/>
      <c r="WR52" s="10"/>
      <c r="WS52" s="10"/>
      <c r="WT52" s="10"/>
      <c r="WU52" s="10"/>
      <c r="WV52" s="10"/>
      <c r="WW52" s="10"/>
      <c r="WX52" s="10"/>
      <c r="WY52" s="10"/>
      <c r="WZ52" s="10"/>
      <c r="XA52" s="10"/>
      <c r="XB52" s="10"/>
      <c r="XC52" s="10"/>
      <c r="XD52" s="10"/>
      <c r="XE52" s="10"/>
      <c r="XF52" s="10"/>
      <c r="XG52" s="10"/>
      <c r="XH52" s="10"/>
      <c r="XI52" s="10"/>
      <c r="XJ52" s="10"/>
      <c r="XK52" s="10"/>
      <c r="XL52" s="10"/>
      <c r="XM52" s="10"/>
      <c r="XN52" s="10"/>
      <c r="XO52" s="10"/>
      <c r="XP52" s="10"/>
      <c r="XQ52" s="10"/>
      <c r="XR52" s="10"/>
      <c r="XS52" s="10"/>
      <c r="XT52" s="10"/>
      <c r="XU52" s="10"/>
      <c r="XV52" s="10"/>
      <c r="XW52" s="10"/>
      <c r="XX52" s="10"/>
      <c r="XY52" s="10"/>
      <c r="XZ52" s="10"/>
      <c r="YA52" s="10"/>
      <c r="YB52" s="10"/>
      <c r="YC52" s="10"/>
      <c r="YD52" s="10"/>
      <c r="YE52" s="10"/>
      <c r="YF52" s="10"/>
      <c r="YG52" s="10"/>
      <c r="YH52" s="10"/>
      <c r="YI52" s="10"/>
      <c r="YJ52" s="10"/>
      <c r="YK52" s="10"/>
      <c r="YL52" s="10"/>
      <c r="YM52" s="10"/>
      <c r="YN52" s="10"/>
      <c r="YO52" s="10"/>
      <c r="YP52" s="10"/>
      <c r="YQ52" s="10"/>
      <c r="YR52" s="10"/>
      <c r="YS52" s="10"/>
      <c r="YT52" s="10"/>
      <c r="YU52" s="10"/>
      <c r="YV52" s="10"/>
      <c r="YW52" s="10"/>
      <c r="YX52" s="10"/>
      <c r="YY52" s="10"/>
      <c r="YZ52" s="10"/>
      <c r="ZA52" s="10"/>
      <c r="ZB52" s="10"/>
      <c r="ZC52" s="10"/>
      <c r="ZD52" s="10"/>
      <c r="ZE52" s="10"/>
      <c r="ZF52" s="10"/>
      <c r="ZG52" s="10"/>
      <c r="ZH52" s="10"/>
      <c r="ZI52" s="10"/>
      <c r="ZJ52" s="10"/>
      <c r="ZK52" s="10"/>
      <c r="ZL52" s="10"/>
      <c r="ZM52" s="10"/>
      <c r="ZN52" s="10"/>
      <c r="ZO52" s="10"/>
      <c r="ZP52" s="10"/>
      <c r="ZQ52" s="10"/>
      <c r="ZR52" s="10"/>
      <c r="ZS52" s="10"/>
      <c r="ZT52" s="10"/>
      <c r="ZU52" s="10"/>
      <c r="ZV52" s="10"/>
      <c r="ZW52" s="10"/>
      <c r="ZX52" s="10"/>
      <c r="ZY52" s="10"/>
      <c r="ZZ52" s="10"/>
      <c r="AAA52" s="10"/>
      <c r="AAB52" s="10"/>
      <c r="AAC52" s="10"/>
      <c r="AAD52" s="10"/>
      <c r="AAE52" s="10"/>
      <c r="AAF52" s="10"/>
      <c r="AAG52" s="10"/>
      <c r="AAH52" s="10"/>
      <c r="AAI52" s="10"/>
      <c r="AAJ52" s="10"/>
      <c r="AAK52" s="10"/>
      <c r="AAL52" s="10"/>
      <c r="AAM52" s="10"/>
      <c r="AAN52" s="10"/>
      <c r="AAO52" s="10"/>
      <c r="AAP52" s="10"/>
      <c r="AAQ52" s="10"/>
      <c r="AAR52" s="10"/>
      <c r="AAS52" s="10"/>
      <c r="AAT52" s="10"/>
      <c r="AAU52" s="10"/>
      <c r="AAV52" s="10"/>
      <c r="AAW52" s="10"/>
      <c r="AAX52" s="10"/>
      <c r="AAY52" s="10"/>
      <c r="AAZ52" s="10"/>
      <c r="ABA52" s="10"/>
      <c r="ABB52" s="10"/>
      <c r="ABC52" s="10"/>
      <c r="ABD52" s="10"/>
      <c r="ABE52" s="10"/>
      <c r="ABF52" s="10"/>
      <c r="ABG52" s="10"/>
      <c r="ABH52" s="10"/>
      <c r="ABI52" s="10"/>
      <c r="ABJ52" s="10"/>
      <c r="ABK52" s="10"/>
      <c r="ABL52" s="10"/>
      <c r="ABM52" s="10"/>
      <c r="ABN52" s="10"/>
      <c r="ABO52" s="10"/>
      <c r="ABP52" s="10"/>
      <c r="ABQ52" s="10"/>
      <c r="ABR52" s="10"/>
      <c r="ABS52" s="10"/>
      <c r="ABT52" s="10"/>
      <c r="ABU52" s="10"/>
      <c r="ABV52" s="10"/>
      <c r="ABW52" s="10"/>
      <c r="ABX52" s="10"/>
      <c r="ABY52" s="10"/>
      <c r="ABZ52" s="10"/>
      <c r="ACA52" s="10"/>
      <c r="ACB52" s="10"/>
      <c r="ACC52" s="10"/>
      <c r="ACD52" s="10"/>
      <c r="ACE52" s="10"/>
      <c r="ACF52" s="10"/>
      <c r="ACG52" s="10"/>
      <c r="ACH52" s="10"/>
      <c r="ACI52" s="10"/>
      <c r="ACJ52" s="10"/>
      <c r="ACK52" s="10"/>
      <c r="ACL52" s="10"/>
      <c r="ACM52" s="10"/>
      <c r="ACN52" s="10"/>
      <c r="ACO52" s="10"/>
      <c r="ACP52" s="10"/>
      <c r="ACQ52" s="10"/>
      <c r="ACR52" s="10"/>
      <c r="ACS52" s="10"/>
      <c r="ACT52" s="10"/>
      <c r="ACU52" s="10"/>
      <c r="ACV52" s="10"/>
      <c r="ACW52" s="10"/>
      <c r="ACX52" s="10"/>
      <c r="ACY52" s="10"/>
      <c r="ACZ52" s="10"/>
      <c r="ADA52" s="10"/>
      <c r="ADB52" s="10"/>
      <c r="ADC52" s="10"/>
      <c r="ADD52" s="10"/>
      <c r="ADE52" s="10"/>
      <c r="ADF52" s="10"/>
      <c r="ADG52" s="10"/>
      <c r="ADH52" s="10"/>
      <c r="ADI52" s="10"/>
      <c r="ADJ52" s="10"/>
      <c r="ADK52" s="10"/>
      <c r="ADL52" s="10"/>
      <c r="ADM52" s="10"/>
      <c r="ADN52" s="10"/>
      <c r="ADO52" s="10"/>
      <c r="ADP52" s="10"/>
      <c r="ADQ52" s="10"/>
      <c r="ADR52" s="10"/>
      <c r="ADS52" s="10"/>
      <c r="ADT52" s="10"/>
      <c r="ADU52" s="10"/>
      <c r="ADV52" s="10"/>
      <c r="ADW52" s="10"/>
      <c r="ADX52" s="10"/>
      <c r="ADY52" s="10"/>
      <c r="ADZ52" s="10"/>
      <c r="AEA52" s="10"/>
      <c r="AEB52" s="10"/>
      <c r="AEC52" s="10"/>
      <c r="AED52" s="10"/>
      <c r="AEE52" s="10"/>
      <c r="AEF52" s="10"/>
      <c r="AEG52" s="10"/>
      <c r="AEH52" s="10"/>
      <c r="AEI52" s="10"/>
      <c r="AEJ52" s="10"/>
      <c r="AEK52" s="10"/>
      <c r="AEL52" s="10"/>
      <c r="AEM52" s="10"/>
      <c r="AEN52" s="10"/>
      <c r="AEO52" s="10"/>
      <c r="AEP52" s="10"/>
      <c r="AEQ52" s="10"/>
      <c r="AER52" s="10"/>
      <c r="AES52" s="10"/>
      <c r="AET52" s="10"/>
      <c r="AEU52" s="10"/>
      <c r="AEV52" s="10"/>
      <c r="AEW52" s="10"/>
      <c r="AEX52" s="10"/>
      <c r="AEY52" s="10"/>
      <c r="AEZ52" s="10"/>
      <c r="AFA52" s="10"/>
      <c r="AFB52" s="10"/>
      <c r="AFC52" s="10"/>
      <c r="AFD52" s="10"/>
      <c r="AFE52" s="10"/>
      <c r="AFF52" s="10"/>
      <c r="AFG52" s="10"/>
      <c r="AFH52" s="10"/>
      <c r="AFI52" s="10"/>
      <c r="AFJ52" s="10"/>
      <c r="AFK52" s="10"/>
      <c r="AFL52" s="10"/>
      <c r="AFM52" s="10"/>
      <c r="AFN52" s="10"/>
      <c r="AFO52" s="10"/>
      <c r="AFP52" s="10"/>
      <c r="AFQ52" s="10"/>
      <c r="AFR52" s="10"/>
      <c r="AFS52" s="10"/>
      <c r="AFT52" s="10"/>
      <c r="AFU52" s="10"/>
      <c r="AFV52" s="10"/>
      <c r="AFW52" s="10"/>
      <c r="AFX52" s="10"/>
      <c r="AFY52" s="10"/>
      <c r="AFZ52" s="10"/>
      <c r="AGA52" s="10"/>
      <c r="AGB52" s="10"/>
      <c r="AGC52" s="10"/>
      <c r="AGD52" s="10"/>
      <c r="AGE52" s="10"/>
      <c r="AGF52" s="10"/>
      <c r="AGG52" s="10"/>
      <c r="AGH52" s="10"/>
      <c r="AGI52" s="10"/>
      <c r="AGJ52" s="10"/>
      <c r="AGK52" s="10"/>
      <c r="AGL52" s="10"/>
      <c r="AGM52" s="10"/>
      <c r="AGN52" s="10"/>
      <c r="AGO52" s="10"/>
      <c r="AGP52" s="10"/>
      <c r="AGQ52" s="10"/>
      <c r="AGR52" s="10"/>
      <c r="AGS52" s="10"/>
      <c r="AGT52" s="10"/>
      <c r="AGU52" s="10"/>
      <c r="AGV52" s="10"/>
      <c r="AGW52" s="10"/>
      <c r="AGX52" s="10"/>
      <c r="AGY52" s="10"/>
      <c r="AGZ52" s="10"/>
      <c r="AHA52" s="10"/>
      <c r="AHB52" s="10"/>
      <c r="AHC52" s="10"/>
      <c r="AHD52" s="10"/>
      <c r="AHE52" s="10"/>
      <c r="AHF52" s="10"/>
      <c r="AHG52" s="10"/>
      <c r="AHH52" s="10"/>
      <c r="AHI52" s="10"/>
      <c r="AHJ52" s="10"/>
      <c r="AHK52" s="10"/>
      <c r="AHL52" s="10"/>
      <c r="AHM52" s="10"/>
      <c r="AHN52" s="10"/>
      <c r="AHO52" s="10"/>
      <c r="AHP52" s="10"/>
      <c r="AHQ52" s="10"/>
      <c r="AHR52" s="10"/>
      <c r="AHS52" s="10"/>
      <c r="AHT52" s="10"/>
      <c r="AHU52" s="10"/>
      <c r="AHV52" s="10"/>
      <c r="AHW52" s="10"/>
      <c r="AHX52" s="10"/>
      <c r="AHY52" s="10"/>
      <c r="AHZ52" s="10"/>
      <c r="AIA52" s="10"/>
      <c r="AIB52" s="10"/>
      <c r="AIC52" s="10"/>
      <c r="AID52" s="10"/>
      <c r="AIE52" s="10"/>
      <c r="AIF52" s="10"/>
      <c r="AIG52" s="10"/>
      <c r="AIH52" s="10"/>
      <c r="AII52" s="10"/>
      <c r="AIJ52" s="10"/>
      <c r="AIK52" s="10"/>
      <c r="AIL52" s="10"/>
      <c r="AIM52" s="10"/>
      <c r="AIN52" s="10"/>
      <c r="AIO52" s="10"/>
      <c r="AIP52" s="10"/>
      <c r="AIQ52" s="10"/>
      <c r="AIR52" s="10"/>
      <c r="AIS52" s="10"/>
      <c r="AIT52" s="10"/>
      <c r="AIU52" s="10"/>
      <c r="AIV52" s="10"/>
      <c r="AIW52" s="10"/>
      <c r="AIX52" s="10"/>
      <c r="AIY52" s="10"/>
      <c r="AIZ52" s="10"/>
      <c r="AJA52" s="10"/>
      <c r="AJB52" s="10"/>
      <c r="AJC52" s="10"/>
      <c r="AJD52" s="10"/>
      <c r="AJE52" s="10"/>
      <c r="AJF52" s="10"/>
      <c r="AJG52" s="10"/>
      <c r="AJH52" s="10"/>
      <c r="AJI52" s="10"/>
      <c r="AJJ52" s="10"/>
      <c r="AJK52" s="10"/>
      <c r="AJL52" s="10"/>
      <c r="AJM52" s="10"/>
      <c r="AJN52" s="10"/>
      <c r="AJO52" s="10"/>
      <c r="AJP52" s="10"/>
      <c r="AJQ52" s="10"/>
      <c r="AJR52" s="10"/>
      <c r="AJS52" s="10"/>
      <c r="AJT52" s="10"/>
      <c r="AJU52" s="10"/>
      <c r="AJV52" s="10"/>
      <c r="AJW52" s="10"/>
      <c r="AJX52" s="10"/>
      <c r="AJY52" s="10"/>
      <c r="AJZ52" s="10"/>
      <c r="AKA52" s="10"/>
      <c r="AKB52" s="10"/>
      <c r="AKC52" s="10"/>
      <c r="AKD52" s="10"/>
      <c r="AKE52" s="10"/>
      <c r="AKF52" s="10"/>
      <c r="AKG52" s="10"/>
      <c r="AKH52" s="10"/>
      <c r="AKI52" s="10"/>
      <c r="AKJ52" s="10"/>
      <c r="AKK52" s="10"/>
      <c r="AKL52" s="10"/>
      <c r="AKM52" s="10"/>
      <c r="AKN52" s="10"/>
      <c r="AKO52" s="10"/>
      <c r="AKP52" s="10"/>
      <c r="AKQ52" s="10"/>
      <c r="AKR52" s="10"/>
      <c r="AKS52" s="10"/>
      <c r="AKT52" s="10"/>
      <c r="AKU52" s="10"/>
      <c r="AKV52" s="10"/>
      <c r="AKW52" s="10"/>
      <c r="AKX52" s="10"/>
      <c r="AKY52" s="10"/>
      <c r="AKZ52" s="10"/>
      <c r="ALA52" s="10"/>
      <c r="ALB52" s="10"/>
      <c r="ALC52" s="10"/>
      <c r="ALD52" s="10"/>
      <c r="ALE52" s="10"/>
      <c r="ALF52" s="10"/>
      <c r="ALG52" s="10"/>
      <c r="ALH52" s="10"/>
      <c r="ALI52" s="10"/>
      <c r="ALJ52" s="10"/>
      <c r="ALK52" s="10"/>
      <c r="ALL52" s="10"/>
      <c r="ALM52" s="10"/>
      <c r="ALN52" s="10"/>
      <c r="ALO52" s="10"/>
      <c r="ALP52" s="10"/>
      <c r="ALQ52" s="10"/>
      <c r="ALR52" s="10"/>
      <c r="ALS52" s="10"/>
      <c r="ALT52" s="10"/>
      <c r="ALU52" s="10"/>
      <c r="ALV52" s="10"/>
      <c r="ALW52" s="10"/>
      <c r="ALX52" s="10"/>
      <c r="ALY52" s="10"/>
      <c r="ALZ52" s="10"/>
      <c r="AMA52" s="10"/>
      <c r="AMB52" s="10"/>
      <c r="AMC52" s="10"/>
      <c r="AMD52" s="10"/>
      <c r="AME52" s="10"/>
      <c r="AMF52" s="10"/>
      <c r="AMG52" s="10"/>
      <c r="AMH52" s="10"/>
      <c r="AMI52" s="10"/>
      <c r="AMJ52" s="10"/>
    </row>
    <row r="53" spans="1:1024" s="9" customFormat="1" ht="39.75" customHeight="1" x14ac:dyDescent="0.15">
      <c r="A53" s="109"/>
      <c r="B53" s="151"/>
      <c r="C53" s="143"/>
      <c r="D53" s="21"/>
      <c r="E53" s="49" t="str">
        <f>HYPERLINK(G53, "身体障害者等福祉車両購入費等助成金")</f>
        <v>身体障害者等福祉車両購入費等助成金</v>
      </c>
      <c r="F53" s="34" t="s">
        <v>17</v>
      </c>
      <c r="G53" s="79" t="s">
        <v>252</v>
      </c>
      <c r="H53" s="96"/>
      <c r="I53" s="93"/>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c r="IT53" s="10"/>
      <c r="IU53" s="10"/>
      <c r="IV53" s="10"/>
      <c r="IW53" s="10"/>
      <c r="IX53" s="10"/>
      <c r="IY53" s="10"/>
      <c r="IZ53" s="10"/>
      <c r="JA53" s="10"/>
      <c r="JB53" s="10"/>
      <c r="JC53" s="10"/>
      <c r="JD53" s="10"/>
      <c r="JE53" s="10"/>
      <c r="JF53" s="10"/>
      <c r="JG53" s="10"/>
      <c r="JH53" s="10"/>
      <c r="JI53" s="10"/>
      <c r="JJ53" s="10"/>
      <c r="JK53" s="10"/>
      <c r="JL53" s="10"/>
      <c r="JM53" s="10"/>
      <c r="JN53" s="10"/>
      <c r="JO53" s="10"/>
      <c r="JP53" s="10"/>
      <c r="JQ53" s="10"/>
      <c r="JR53" s="10"/>
      <c r="JS53" s="10"/>
      <c r="JT53" s="10"/>
      <c r="JU53" s="10"/>
      <c r="JV53" s="10"/>
      <c r="JW53" s="10"/>
      <c r="JX53" s="10"/>
      <c r="JY53" s="10"/>
      <c r="JZ53" s="10"/>
      <c r="KA53" s="10"/>
      <c r="KB53" s="10"/>
      <c r="KC53" s="10"/>
      <c r="KD53" s="10"/>
      <c r="KE53" s="10"/>
      <c r="KF53" s="10"/>
      <c r="KG53" s="10"/>
      <c r="KH53" s="10"/>
      <c r="KI53" s="10"/>
      <c r="KJ53" s="10"/>
      <c r="KK53" s="10"/>
      <c r="KL53" s="10"/>
      <c r="KM53" s="10"/>
      <c r="KN53" s="10"/>
      <c r="KO53" s="10"/>
      <c r="KP53" s="10"/>
      <c r="KQ53" s="10"/>
      <c r="KR53" s="10"/>
      <c r="KS53" s="10"/>
      <c r="KT53" s="10"/>
      <c r="KU53" s="10"/>
      <c r="KV53" s="10"/>
      <c r="KW53" s="10"/>
      <c r="KX53" s="10"/>
      <c r="KY53" s="10"/>
      <c r="KZ53" s="10"/>
      <c r="LA53" s="10"/>
      <c r="LB53" s="10"/>
      <c r="LC53" s="10"/>
      <c r="LD53" s="10"/>
      <c r="LE53" s="10"/>
      <c r="LF53" s="10"/>
      <c r="LG53" s="10"/>
      <c r="LH53" s="10"/>
      <c r="LI53" s="10"/>
      <c r="LJ53" s="10"/>
      <c r="LK53" s="10"/>
      <c r="LL53" s="10"/>
      <c r="LM53" s="10"/>
      <c r="LN53" s="10"/>
      <c r="LO53" s="10"/>
      <c r="LP53" s="10"/>
      <c r="LQ53" s="10"/>
      <c r="LR53" s="10"/>
      <c r="LS53" s="10"/>
      <c r="LT53" s="10"/>
      <c r="LU53" s="10"/>
      <c r="LV53" s="10"/>
      <c r="LW53" s="10"/>
      <c r="LX53" s="10"/>
      <c r="LY53" s="10"/>
      <c r="LZ53" s="10"/>
      <c r="MA53" s="10"/>
      <c r="MB53" s="10"/>
      <c r="MC53" s="10"/>
      <c r="MD53" s="10"/>
      <c r="ME53" s="10"/>
      <c r="MF53" s="10"/>
      <c r="MG53" s="10"/>
      <c r="MH53" s="10"/>
      <c r="MI53" s="10"/>
      <c r="MJ53" s="10"/>
      <c r="MK53" s="10"/>
      <c r="ML53" s="10"/>
      <c r="MM53" s="10"/>
      <c r="MN53" s="10"/>
      <c r="MO53" s="10"/>
      <c r="MP53" s="10"/>
      <c r="MQ53" s="10"/>
      <c r="MR53" s="10"/>
      <c r="MS53" s="10"/>
      <c r="MT53" s="10"/>
      <c r="MU53" s="10"/>
      <c r="MV53" s="10"/>
      <c r="MW53" s="10"/>
      <c r="MX53" s="10"/>
      <c r="MY53" s="10"/>
      <c r="MZ53" s="10"/>
      <c r="NA53" s="10"/>
      <c r="NB53" s="10"/>
      <c r="NC53" s="10"/>
      <c r="ND53" s="10"/>
      <c r="NE53" s="10"/>
      <c r="NF53" s="10"/>
      <c r="NG53" s="10"/>
      <c r="NH53" s="10"/>
      <c r="NI53" s="10"/>
      <c r="NJ53" s="10"/>
      <c r="NK53" s="10"/>
      <c r="NL53" s="10"/>
      <c r="NM53" s="10"/>
      <c r="NN53" s="10"/>
      <c r="NO53" s="10"/>
      <c r="NP53" s="10"/>
      <c r="NQ53" s="10"/>
      <c r="NR53" s="10"/>
      <c r="NS53" s="10"/>
      <c r="NT53" s="10"/>
      <c r="NU53" s="10"/>
      <c r="NV53" s="10"/>
      <c r="NW53" s="10"/>
      <c r="NX53" s="10"/>
      <c r="NY53" s="10"/>
      <c r="NZ53" s="10"/>
      <c r="OA53" s="10"/>
      <c r="OB53" s="10"/>
      <c r="OC53" s="10"/>
      <c r="OD53" s="10"/>
      <c r="OE53" s="10"/>
      <c r="OF53" s="10"/>
      <c r="OG53" s="10"/>
      <c r="OH53" s="10"/>
      <c r="OI53" s="10"/>
      <c r="OJ53" s="10"/>
      <c r="OK53" s="10"/>
      <c r="OL53" s="10"/>
      <c r="OM53" s="10"/>
      <c r="ON53" s="10"/>
      <c r="OO53" s="10"/>
      <c r="OP53" s="10"/>
      <c r="OQ53" s="10"/>
      <c r="OR53" s="10"/>
      <c r="OS53" s="10"/>
      <c r="OT53" s="10"/>
      <c r="OU53" s="10"/>
      <c r="OV53" s="10"/>
      <c r="OW53" s="10"/>
      <c r="OX53" s="10"/>
      <c r="OY53" s="10"/>
      <c r="OZ53" s="10"/>
      <c r="PA53" s="10"/>
      <c r="PB53" s="10"/>
      <c r="PC53" s="10"/>
      <c r="PD53" s="10"/>
      <c r="PE53" s="10"/>
      <c r="PF53" s="10"/>
      <c r="PG53" s="10"/>
      <c r="PH53" s="10"/>
      <c r="PI53" s="10"/>
      <c r="PJ53" s="10"/>
      <c r="PK53" s="10"/>
      <c r="PL53" s="10"/>
      <c r="PM53" s="10"/>
      <c r="PN53" s="10"/>
      <c r="PO53" s="10"/>
      <c r="PP53" s="10"/>
      <c r="PQ53" s="10"/>
      <c r="PR53" s="10"/>
      <c r="PS53" s="10"/>
      <c r="PT53" s="10"/>
      <c r="PU53" s="10"/>
      <c r="PV53" s="10"/>
      <c r="PW53" s="10"/>
      <c r="PX53" s="10"/>
      <c r="PY53" s="10"/>
      <c r="PZ53" s="10"/>
      <c r="QA53" s="10"/>
      <c r="QB53" s="10"/>
      <c r="QC53" s="10"/>
      <c r="QD53" s="10"/>
      <c r="QE53" s="10"/>
      <c r="QF53" s="10"/>
      <c r="QG53" s="10"/>
      <c r="QH53" s="10"/>
      <c r="QI53" s="10"/>
      <c r="QJ53" s="10"/>
      <c r="QK53" s="10"/>
      <c r="QL53" s="10"/>
      <c r="QM53" s="10"/>
      <c r="QN53" s="10"/>
      <c r="QO53" s="10"/>
      <c r="QP53" s="10"/>
      <c r="QQ53" s="10"/>
      <c r="QR53" s="10"/>
      <c r="QS53" s="10"/>
      <c r="QT53" s="10"/>
      <c r="QU53" s="10"/>
      <c r="QV53" s="10"/>
      <c r="QW53" s="10"/>
      <c r="QX53" s="10"/>
      <c r="QY53" s="10"/>
      <c r="QZ53" s="10"/>
      <c r="RA53" s="10"/>
      <c r="RB53" s="10"/>
      <c r="RC53" s="10"/>
      <c r="RD53" s="10"/>
      <c r="RE53" s="10"/>
      <c r="RF53" s="10"/>
      <c r="RG53" s="10"/>
      <c r="RH53" s="10"/>
      <c r="RI53" s="10"/>
      <c r="RJ53" s="10"/>
      <c r="RK53" s="10"/>
      <c r="RL53" s="10"/>
      <c r="RM53" s="10"/>
      <c r="RN53" s="10"/>
      <c r="RO53" s="10"/>
      <c r="RP53" s="10"/>
      <c r="RQ53" s="10"/>
      <c r="RR53" s="10"/>
      <c r="RS53" s="10"/>
      <c r="RT53" s="10"/>
      <c r="RU53" s="10"/>
      <c r="RV53" s="10"/>
      <c r="RW53" s="10"/>
      <c r="RX53" s="10"/>
      <c r="RY53" s="10"/>
      <c r="RZ53" s="10"/>
      <c r="SA53" s="10"/>
      <c r="SB53" s="10"/>
      <c r="SC53" s="10"/>
      <c r="SD53" s="10"/>
      <c r="SE53" s="10"/>
      <c r="SF53" s="10"/>
      <c r="SG53" s="10"/>
      <c r="SH53" s="10"/>
      <c r="SI53" s="10"/>
      <c r="SJ53" s="10"/>
      <c r="SK53" s="10"/>
      <c r="SL53" s="10"/>
      <c r="SM53" s="10"/>
      <c r="SN53" s="10"/>
      <c r="SO53" s="10"/>
      <c r="SP53" s="10"/>
      <c r="SQ53" s="10"/>
      <c r="SR53" s="10"/>
      <c r="SS53" s="10"/>
      <c r="ST53" s="10"/>
      <c r="SU53" s="10"/>
      <c r="SV53" s="10"/>
      <c r="SW53" s="10"/>
      <c r="SX53" s="10"/>
      <c r="SY53" s="10"/>
      <c r="SZ53" s="10"/>
      <c r="TA53" s="10"/>
      <c r="TB53" s="10"/>
      <c r="TC53" s="10"/>
      <c r="TD53" s="10"/>
      <c r="TE53" s="10"/>
      <c r="TF53" s="10"/>
      <c r="TG53" s="10"/>
      <c r="TH53" s="10"/>
      <c r="TI53" s="10"/>
      <c r="TJ53" s="10"/>
      <c r="TK53" s="10"/>
      <c r="TL53" s="10"/>
      <c r="TM53" s="10"/>
      <c r="TN53" s="10"/>
      <c r="TO53" s="10"/>
      <c r="TP53" s="10"/>
      <c r="TQ53" s="10"/>
      <c r="TR53" s="10"/>
      <c r="TS53" s="10"/>
      <c r="TT53" s="10"/>
      <c r="TU53" s="10"/>
      <c r="TV53" s="10"/>
      <c r="TW53" s="10"/>
      <c r="TX53" s="10"/>
      <c r="TY53" s="10"/>
      <c r="TZ53" s="10"/>
      <c r="UA53" s="10"/>
      <c r="UB53" s="10"/>
      <c r="UC53" s="10"/>
      <c r="UD53" s="10"/>
      <c r="UE53" s="10"/>
      <c r="UF53" s="10"/>
      <c r="UG53" s="10"/>
      <c r="UH53" s="10"/>
      <c r="UI53" s="10"/>
      <c r="UJ53" s="10"/>
      <c r="UK53" s="10"/>
      <c r="UL53" s="10"/>
      <c r="UM53" s="10"/>
      <c r="UN53" s="10"/>
      <c r="UO53" s="10"/>
      <c r="UP53" s="10"/>
      <c r="UQ53" s="10"/>
      <c r="UR53" s="10"/>
      <c r="US53" s="10"/>
      <c r="UT53" s="10"/>
      <c r="UU53" s="10"/>
      <c r="UV53" s="10"/>
      <c r="UW53" s="10"/>
      <c r="UX53" s="10"/>
      <c r="UY53" s="10"/>
      <c r="UZ53" s="10"/>
      <c r="VA53" s="10"/>
      <c r="VB53" s="10"/>
      <c r="VC53" s="10"/>
      <c r="VD53" s="10"/>
      <c r="VE53" s="10"/>
      <c r="VF53" s="10"/>
      <c r="VG53" s="10"/>
      <c r="VH53" s="10"/>
      <c r="VI53" s="10"/>
      <c r="VJ53" s="10"/>
      <c r="VK53" s="10"/>
      <c r="VL53" s="10"/>
      <c r="VM53" s="10"/>
      <c r="VN53" s="10"/>
      <c r="VO53" s="10"/>
      <c r="VP53" s="10"/>
      <c r="VQ53" s="10"/>
      <c r="VR53" s="10"/>
      <c r="VS53" s="10"/>
      <c r="VT53" s="10"/>
      <c r="VU53" s="10"/>
      <c r="VV53" s="10"/>
      <c r="VW53" s="10"/>
      <c r="VX53" s="10"/>
      <c r="VY53" s="10"/>
      <c r="VZ53" s="10"/>
      <c r="WA53" s="10"/>
      <c r="WB53" s="10"/>
      <c r="WC53" s="10"/>
      <c r="WD53" s="10"/>
      <c r="WE53" s="10"/>
      <c r="WF53" s="10"/>
      <c r="WG53" s="10"/>
      <c r="WH53" s="10"/>
      <c r="WI53" s="10"/>
      <c r="WJ53" s="10"/>
      <c r="WK53" s="10"/>
      <c r="WL53" s="10"/>
      <c r="WM53" s="10"/>
      <c r="WN53" s="10"/>
      <c r="WO53" s="10"/>
      <c r="WP53" s="10"/>
      <c r="WQ53" s="10"/>
      <c r="WR53" s="10"/>
      <c r="WS53" s="10"/>
      <c r="WT53" s="10"/>
      <c r="WU53" s="10"/>
      <c r="WV53" s="10"/>
      <c r="WW53" s="10"/>
      <c r="WX53" s="10"/>
      <c r="WY53" s="10"/>
      <c r="WZ53" s="10"/>
      <c r="XA53" s="10"/>
      <c r="XB53" s="10"/>
      <c r="XC53" s="10"/>
      <c r="XD53" s="10"/>
      <c r="XE53" s="10"/>
      <c r="XF53" s="10"/>
      <c r="XG53" s="10"/>
      <c r="XH53" s="10"/>
      <c r="XI53" s="10"/>
      <c r="XJ53" s="10"/>
      <c r="XK53" s="10"/>
      <c r="XL53" s="10"/>
      <c r="XM53" s="10"/>
      <c r="XN53" s="10"/>
      <c r="XO53" s="10"/>
      <c r="XP53" s="10"/>
      <c r="XQ53" s="10"/>
      <c r="XR53" s="10"/>
      <c r="XS53" s="10"/>
      <c r="XT53" s="10"/>
      <c r="XU53" s="10"/>
      <c r="XV53" s="10"/>
      <c r="XW53" s="10"/>
      <c r="XX53" s="10"/>
      <c r="XY53" s="10"/>
      <c r="XZ53" s="10"/>
      <c r="YA53" s="10"/>
      <c r="YB53" s="10"/>
      <c r="YC53" s="10"/>
      <c r="YD53" s="10"/>
      <c r="YE53" s="10"/>
      <c r="YF53" s="10"/>
      <c r="YG53" s="10"/>
      <c r="YH53" s="10"/>
      <c r="YI53" s="10"/>
      <c r="YJ53" s="10"/>
      <c r="YK53" s="10"/>
      <c r="YL53" s="10"/>
      <c r="YM53" s="10"/>
      <c r="YN53" s="10"/>
      <c r="YO53" s="10"/>
      <c r="YP53" s="10"/>
      <c r="YQ53" s="10"/>
      <c r="YR53" s="10"/>
      <c r="YS53" s="10"/>
      <c r="YT53" s="10"/>
      <c r="YU53" s="10"/>
      <c r="YV53" s="10"/>
      <c r="YW53" s="10"/>
      <c r="YX53" s="10"/>
      <c r="YY53" s="10"/>
      <c r="YZ53" s="10"/>
      <c r="ZA53" s="10"/>
      <c r="ZB53" s="10"/>
      <c r="ZC53" s="10"/>
      <c r="ZD53" s="10"/>
      <c r="ZE53" s="10"/>
      <c r="ZF53" s="10"/>
      <c r="ZG53" s="10"/>
      <c r="ZH53" s="10"/>
      <c r="ZI53" s="10"/>
      <c r="ZJ53" s="10"/>
      <c r="ZK53" s="10"/>
      <c r="ZL53" s="10"/>
      <c r="ZM53" s="10"/>
      <c r="ZN53" s="10"/>
      <c r="ZO53" s="10"/>
      <c r="ZP53" s="10"/>
      <c r="ZQ53" s="10"/>
      <c r="ZR53" s="10"/>
      <c r="ZS53" s="10"/>
      <c r="ZT53" s="10"/>
      <c r="ZU53" s="10"/>
      <c r="ZV53" s="10"/>
      <c r="ZW53" s="10"/>
      <c r="ZX53" s="10"/>
      <c r="ZY53" s="10"/>
      <c r="ZZ53" s="10"/>
      <c r="AAA53" s="10"/>
      <c r="AAB53" s="10"/>
      <c r="AAC53" s="10"/>
      <c r="AAD53" s="10"/>
      <c r="AAE53" s="10"/>
      <c r="AAF53" s="10"/>
      <c r="AAG53" s="10"/>
      <c r="AAH53" s="10"/>
      <c r="AAI53" s="10"/>
      <c r="AAJ53" s="10"/>
      <c r="AAK53" s="10"/>
      <c r="AAL53" s="10"/>
      <c r="AAM53" s="10"/>
      <c r="AAN53" s="10"/>
      <c r="AAO53" s="10"/>
      <c r="AAP53" s="10"/>
      <c r="AAQ53" s="10"/>
      <c r="AAR53" s="10"/>
      <c r="AAS53" s="10"/>
      <c r="AAT53" s="10"/>
      <c r="AAU53" s="10"/>
      <c r="AAV53" s="10"/>
      <c r="AAW53" s="10"/>
      <c r="AAX53" s="10"/>
      <c r="AAY53" s="10"/>
      <c r="AAZ53" s="10"/>
      <c r="ABA53" s="10"/>
      <c r="ABB53" s="10"/>
      <c r="ABC53" s="10"/>
      <c r="ABD53" s="10"/>
      <c r="ABE53" s="10"/>
      <c r="ABF53" s="10"/>
      <c r="ABG53" s="10"/>
      <c r="ABH53" s="10"/>
      <c r="ABI53" s="10"/>
      <c r="ABJ53" s="10"/>
      <c r="ABK53" s="10"/>
      <c r="ABL53" s="10"/>
      <c r="ABM53" s="10"/>
      <c r="ABN53" s="10"/>
      <c r="ABO53" s="10"/>
      <c r="ABP53" s="10"/>
      <c r="ABQ53" s="10"/>
      <c r="ABR53" s="10"/>
      <c r="ABS53" s="10"/>
      <c r="ABT53" s="10"/>
      <c r="ABU53" s="10"/>
      <c r="ABV53" s="10"/>
      <c r="ABW53" s="10"/>
      <c r="ABX53" s="10"/>
      <c r="ABY53" s="10"/>
      <c r="ABZ53" s="10"/>
      <c r="ACA53" s="10"/>
      <c r="ACB53" s="10"/>
      <c r="ACC53" s="10"/>
      <c r="ACD53" s="10"/>
      <c r="ACE53" s="10"/>
      <c r="ACF53" s="10"/>
      <c r="ACG53" s="10"/>
      <c r="ACH53" s="10"/>
      <c r="ACI53" s="10"/>
      <c r="ACJ53" s="10"/>
      <c r="ACK53" s="10"/>
      <c r="ACL53" s="10"/>
      <c r="ACM53" s="10"/>
      <c r="ACN53" s="10"/>
      <c r="ACO53" s="10"/>
      <c r="ACP53" s="10"/>
      <c r="ACQ53" s="10"/>
      <c r="ACR53" s="10"/>
      <c r="ACS53" s="10"/>
      <c r="ACT53" s="10"/>
      <c r="ACU53" s="10"/>
      <c r="ACV53" s="10"/>
      <c r="ACW53" s="10"/>
      <c r="ACX53" s="10"/>
      <c r="ACY53" s="10"/>
      <c r="ACZ53" s="10"/>
      <c r="ADA53" s="10"/>
      <c r="ADB53" s="10"/>
      <c r="ADC53" s="10"/>
      <c r="ADD53" s="10"/>
      <c r="ADE53" s="10"/>
      <c r="ADF53" s="10"/>
      <c r="ADG53" s="10"/>
      <c r="ADH53" s="10"/>
      <c r="ADI53" s="10"/>
      <c r="ADJ53" s="10"/>
      <c r="ADK53" s="10"/>
      <c r="ADL53" s="10"/>
      <c r="ADM53" s="10"/>
      <c r="ADN53" s="10"/>
      <c r="ADO53" s="10"/>
      <c r="ADP53" s="10"/>
      <c r="ADQ53" s="10"/>
      <c r="ADR53" s="10"/>
      <c r="ADS53" s="10"/>
      <c r="ADT53" s="10"/>
      <c r="ADU53" s="10"/>
      <c r="ADV53" s="10"/>
      <c r="ADW53" s="10"/>
      <c r="ADX53" s="10"/>
      <c r="ADY53" s="10"/>
      <c r="ADZ53" s="10"/>
      <c r="AEA53" s="10"/>
      <c r="AEB53" s="10"/>
      <c r="AEC53" s="10"/>
      <c r="AED53" s="10"/>
      <c r="AEE53" s="10"/>
      <c r="AEF53" s="10"/>
      <c r="AEG53" s="10"/>
      <c r="AEH53" s="10"/>
      <c r="AEI53" s="10"/>
      <c r="AEJ53" s="10"/>
      <c r="AEK53" s="10"/>
      <c r="AEL53" s="10"/>
      <c r="AEM53" s="10"/>
      <c r="AEN53" s="10"/>
      <c r="AEO53" s="10"/>
      <c r="AEP53" s="10"/>
      <c r="AEQ53" s="10"/>
      <c r="AER53" s="10"/>
      <c r="AES53" s="10"/>
      <c r="AET53" s="10"/>
      <c r="AEU53" s="10"/>
      <c r="AEV53" s="10"/>
      <c r="AEW53" s="10"/>
      <c r="AEX53" s="10"/>
      <c r="AEY53" s="10"/>
      <c r="AEZ53" s="10"/>
      <c r="AFA53" s="10"/>
      <c r="AFB53" s="10"/>
      <c r="AFC53" s="10"/>
      <c r="AFD53" s="10"/>
      <c r="AFE53" s="10"/>
      <c r="AFF53" s="10"/>
      <c r="AFG53" s="10"/>
      <c r="AFH53" s="10"/>
      <c r="AFI53" s="10"/>
      <c r="AFJ53" s="10"/>
      <c r="AFK53" s="10"/>
      <c r="AFL53" s="10"/>
      <c r="AFM53" s="10"/>
      <c r="AFN53" s="10"/>
      <c r="AFO53" s="10"/>
      <c r="AFP53" s="10"/>
      <c r="AFQ53" s="10"/>
      <c r="AFR53" s="10"/>
      <c r="AFS53" s="10"/>
      <c r="AFT53" s="10"/>
      <c r="AFU53" s="10"/>
      <c r="AFV53" s="10"/>
      <c r="AFW53" s="10"/>
      <c r="AFX53" s="10"/>
      <c r="AFY53" s="10"/>
      <c r="AFZ53" s="10"/>
      <c r="AGA53" s="10"/>
      <c r="AGB53" s="10"/>
      <c r="AGC53" s="10"/>
      <c r="AGD53" s="10"/>
      <c r="AGE53" s="10"/>
      <c r="AGF53" s="10"/>
      <c r="AGG53" s="10"/>
      <c r="AGH53" s="10"/>
      <c r="AGI53" s="10"/>
      <c r="AGJ53" s="10"/>
      <c r="AGK53" s="10"/>
      <c r="AGL53" s="10"/>
      <c r="AGM53" s="10"/>
      <c r="AGN53" s="10"/>
      <c r="AGO53" s="10"/>
      <c r="AGP53" s="10"/>
      <c r="AGQ53" s="10"/>
      <c r="AGR53" s="10"/>
      <c r="AGS53" s="10"/>
      <c r="AGT53" s="10"/>
      <c r="AGU53" s="10"/>
      <c r="AGV53" s="10"/>
      <c r="AGW53" s="10"/>
      <c r="AGX53" s="10"/>
      <c r="AGY53" s="10"/>
      <c r="AGZ53" s="10"/>
      <c r="AHA53" s="10"/>
      <c r="AHB53" s="10"/>
      <c r="AHC53" s="10"/>
      <c r="AHD53" s="10"/>
      <c r="AHE53" s="10"/>
      <c r="AHF53" s="10"/>
      <c r="AHG53" s="10"/>
      <c r="AHH53" s="10"/>
      <c r="AHI53" s="10"/>
      <c r="AHJ53" s="10"/>
      <c r="AHK53" s="10"/>
      <c r="AHL53" s="10"/>
      <c r="AHM53" s="10"/>
      <c r="AHN53" s="10"/>
      <c r="AHO53" s="10"/>
      <c r="AHP53" s="10"/>
      <c r="AHQ53" s="10"/>
      <c r="AHR53" s="10"/>
      <c r="AHS53" s="10"/>
      <c r="AHT53" s="10"/>
      <c r="AHU53" s="10"/>
      <c r="AHV53" s="10"/>
      <c r="AHW53" s="10"/>
      <c r="AHX53" s="10"/>
      <c r="AHY53" s="10"/>
      <c r="AHZ53" s="10"/>
      <c r="AIA53" s="10"/>
      <c r="AIB53" s="10"/>
      <c r="AIC53" s="10"/>
      <c r="AID53" s="10"/>
      <c r="AIE53" s="10"/>
      <c r="AIF53" s="10"/>
      <c r="AIG53" s="10"/>
      <c r="AIH53" s="10"/>
      <c r="AII53" s="10"/>
      <c r="AIJ53" s="10"/>
      <c r="AIK53" s="10"/>
      <c r="AIL53" s="10"/>
      <c r="AIM53" s="10"/>
      <c r="AIN53" s="10"/>
      <c r="AIO53" s="10"/>
      <c r="AIP53" s="10"/>
      <c r="AIQ53" s="10"/>
      <c r="AIR53" s="10"/>
      <c r="AIS53" s="10"/>
      <c r="AIT53" s="10"/>
      <c r="AIU53" s="10"/>
      <c r="AIV53" s="10"/>
      <c r="AIW53" s="10"/>
      <c r="AIX53" s="10"/>
      <c r="AIY53" s="10"/>
      <c r="AIZ53" s="10"/>
      <c r="AJA53" s="10"/>
      <c r="AJB53" s="10"/>
      <c r="AJC53" s="10"/>
      <c r="AJD53" s="10"/>
      <c r="AJE53" s="10"/>
      <c r="AJF53" s="10"/>
      <c r="AJG53" s="10"/>
      <c r="AJH53" s="10"/>
      <c r="AJI53" s="10"/>
      <c r="AJJ53" s="10"/>
      <c r="AJK53" s="10"/>
      <c r="AJL53" s="10"/>
      <c r="AJM53" s="10"/>
      <c r="AJN53" s="10"/>
      <c r="AJO53" s="10"/>
      <c r="AJP53" s="10"/>
      <c r="AJQ53" s="10"/>
      <c r="AJR53" s="10"/>
      <c r="AJS53" s="10"/>
      <c r="AJT53" s="10"/>
      <c r="AJU53" s="10"/>
      <c r="AJV53" s="10"/>
      <c r="AJW53" s="10"/>
      <c r="AJX53" s="10"/>
      <c r="AJY53" s="10"/>
      <c r="AJZ53" s="10"/>
      <c r="AKA53" s="10"/>
      <c r="AKB53" s="10"/>
      <c r="AKC53" s="10"/>
      <c r="AKD53" s="10"/>
      <c r="AKE53" s="10"/>
      <c r="AKF53" s="10"/>
      <c r="AKG53" s="10"/>
      <c r="AKH53" s="10"/>
      <c r="AKI53" s="10"/>
      <c r="AKJ53" s="10"/>
      <c r="AKK53" s="10"/>
      <c r="AKL53" s="10"/>
      <c r="AKM53" s="10"/>
      <c r="AKN53" s="10"/>
      <c r="AKO53" s="10"/>
      <c r="AKP53" s="10"/>
      <c r="AKQ53" s="10"/>
      <c r="AKR53" s="10"/>
      <c r="AKS53" s="10"/>
      <c r="AKT53" s="10"/>
      <c r="AKU53" s="10"/>
      <c r="AKV53" s="10"/>
      <c r="AKW53" s="10"/>
      <c r="AKX53" s="10"/>
      <c r="AKY53" s="10"/>
      <c r="AKZ53" s="10"/>
      <c r="ALA53" s="10"/>
      <c r="ALB53" s="10"/>
      <c r="ALC53" s="10"/>
      <c r="ALD53" s="10"/>
      <c r="ALE53" s="10"/>
      <c r="ALF53" s="10"/>
      <c r="ALG53" s="10"/>
      <c r="ALH53" s="10"/>
      <c r="ALI53" s="10"/>
      <c r="ALJ53" s="10"/>
      <c r="ALK53" s="10"/>
      <c r="ALL53" s="10"/>
      <c r="ALM53" s="10"/>
      <c r="ALN53" s="10"/>
      <c r="ALO53" s="10"/>
      <c r="ALP53" s="10"/>
      <c r="ALQ53" s="10"/>
      <c r="ALR53" s="10"/>
      <c r="ALS53" s="10"/>
      <c r="ALT53" s="10"/>
      <c r="ALU53" s="10"/>
      <c r="ALV53" s="10"/>
      <c r="ALW53" s="10"/>
      <c r="ALX53" s="10"/>
      <c r="ALY53" s="10"/>
      <c r="ALZ53" s="10"/>
      <c r="AMA53" s="10"/>
      <c r="AMB53" s="10"/>
      <c r="AMC53" s="10"/>
      <c r="AMD53" s="10"/>
      <c r="AME53" s="10"/>
      <c r="AMF53" s="10"/>
      <c r="AMG53" s="10"/>
      <c r="AMH53" s="10"/>
      <c r="AMI53" s="10"/>
      <c r="AMJ53" s="10"/>
    </row>
    <row r="54" spans="1:1024" s="9" customFormat="1" ht="76.5" customHeight="1" x14ac:dyDescent="0.15">
      <c r="A54" s="109"/>
      <c r="B54" s="151"/>
      <c r="C54" s="143"/>
      <c r="D54" s="20"/>
      <c r="E54" s="123" t="s">
        <v>97</v>
      </c>
      <c r="F54" s="124"/>
      <c r="G54" s="80"/>
      <c r="H54" s="96"/>
      <c r="I54" s="93"/>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c r="IT54" s="10"/>
      <c r="IU54" s="10"/>
      <c r="IV54" s="10"/>
      <c r="IW54" s="10"/>
      <c r="IX54" s="10"/>
      <c r="IY54" s="10"/>
      <c r="IZ54" s="10"/>
      <c r="JA54" s="10"/>
      <c r="JB54" s="10"/>
      <c r="JC54" s="10"/>
      <c r="JD54" s="10"/>
      <c r="JE54" s="10"/>
      <c r="JF54" s="10"/>
      <c r="JG54" s="10"/>
      <c r="JH54" s="10"/>
      <c r="JI54" s="10"/>
      <c r="JJ54" s="10"/>
      <c r="JK54" s="10"/>
      <c r="JL54" s="10"/>
      <c r="JM54" s="10"/>
      <c r="JN54" s="10"/>
      <c r="JO54" s="10"/>
      <c r="JP54" s="10"/>
      <c r="JQ54" s="10"/>
      <c r="JR54" s="10"/>
      <c r="JS54" s="10"/>
      <c r="JT54" s="10"/>
      <c r="JU54" s="10"/>
      <c r="JV54" s="10"/>
      <c r="JW54" s="10"/>
      <c r="JX54" s="10"/>
      <c r="JY54" s="10"/>
      <c r="JZ54" s="10"/>
      <c r="KA54" s="10"/>
      <c r="KB54" s="10"/>
      <c r="KC54" s="10"/>
      <c r="KD54" s="10"/>
      <c r="KE54" s="10"/>
      <c r="KF54" s="10"/>
      <c r="KG54" s="10"/>
      <c r="KH54" s="10"/>
      <c r="KI54" s="10"/>
      <c r="KJ54" s="10"/>
      <c r="KK54" s="10"/>
      <c r="KL54" s="10"/>
      <c r="KM54" s="10"/>
      <c r="KN54" s="10"/>
      <c r="KO54" s="10"/>
      <c r="KP54" s="10"/>
      <c r="KQ54" s="10"/>
      <c r="KR54" s="10"/>
      <c r="KS54" s="10"/>
      <c r="KT54" s="10"/>
      <c r="KU54" s="10"/>
      <c r="KV54" s="10"/>
      <c r="KW54" s="10"/>
      <c r="KX54" s="10"/>
      <c r="KY54" s="10"/>
      <c r="KZ54" s="10"/>
      <c r="LA54" s="10"/>
      <c r="LB54" s="10"/>
      <c r="LC54" s="10"/>
      <c r="LD54" s="10"/>
      <c r="LE54" s="10"/>
      <c r="LF54" s="10"/>
      <c r="LG54" s="10"/>
      <c r="LH54" s="10"/>
      <c r="LI54" s="10"/>
      <c r="LJ54" s="10"/>
      <c r="LK54" s="10"/>
      <c r="LL54" s="10"/>
      <c r="LM54" s="10"/>
      <c r="LN54" s="10"/>
      <c r="LO54" s="10"/>
      <c r="LP54" s="10"/>
      <c r="LQ54" s="10"/>
      <c r="LR54" s="10"/>
      <c r="LS54" s="10"/>
      <c r="LT54" s="10"/>
      <c r="LU54" s="10"/>
      <c r="LV54" s="10"/>
      <c r="LW54" s="10"/>
      <c r="LX54" s="10"/>
      <c r="LY54" s="10"/>
      <c r="LZ54" s="10"/>
      <c r="MA54" s="10"/>
      <c r="MB54" s="10"/>
      <c r="MC54" s="10"/>
      <c r="MD54" s="10"/>
      <c r="ME54" s="10"/>
      <c r="MF54" s="10"/>
      <c r="MG54" s="10"/>
      <c r="MH54" s="10"/>
      <c r="MI54" s="10"/>
      <c r="MJ54" s="10"/>
      <c r="MK54" s="10"/>
      <c r="ML54" s="10"/>
      <c r="MM54" s="10"/>
      <c r="MN54" s="10"/>
      <c r="MO54" s="10"/>
      <c r="MP54" s="10"/>
      <c r="MQ54" s="10"/>
      <c r="MR54" s="10"/>
      <c r="MS54" s="10"/>
      <c r="MT54" s="10"/>
      <c r="MU54" s="10"/>
      <c r="MV54" s="10"/>
      <c r="MW54" s="10"/>
      <c r="MX54" s="10"/>
      <c r="MY54" s="10"/>
      <c r="MZ54" s="10"/>
      <c r="NA54" s="10"/>
      <c r="NB54" s="10"/>
      <c r="NC54" s="10"/>
      <c r="ND54" s="10"/>
      <c r="NE54" s="10"/>
      <c r="NF54" s="10"/>
      <c r="NG54" s="10"/>
      <c r="NH54" s="10"/>
      <c r="NI54" s="10"/>
      <c r="NJ54" s="10"/>
      <c r="NK54" s="10"/>
      <c r="NL54" s="10"/>
      <c r="NM54" s="10"/>
      <c r="NN54" s="10"/>
      <c r="NO54" s="10"/>
      <c r="NP54" s="10"/>
      <c r="NQ54" s="10"/>
      <c r="NR54" s="10"/>
      <c r="NS54" s="10"/>
      <c r="NT54" s="10"/>
      <c r="NU54" s="10"/>
      <c r="NV54" s="10"/>
      <c r="NW54" s="10"/>
      <c r="NX54" s="10"/>
      <c r="NY54" s="10"/>
      <c r="NZ54" s="10"/>
      <c r="OA54" s="10"/>
      <c r="OB54" s="10"/>
      <c r="OC54" s="10"/>
      <c r="OD54" s="10"/>
      <c r="OE54" s="10"/>
      <c r="OF54" s="10"/>
      <c r="OG54" s="10"/>
      <c r="OH54" s="10"/>
      <c r="OI54" s="10"/>
      <c r="OJ54" s="10"/>
      <c r="OK54" s="10"/>
      <c r="OL54" s="10"/>
      <c r="OM54" s="10"/>
      <c r="ON54" s="10"/>
      <c r="OO54" s="10"/>
      <c r="OP54" s="10"/>
      <c r="OQ54" s="10"/>
      <c r="OR54" s="10"/>
      <c r="OS54" s="10"/>
      <c r="OT54" s="10"/>
      <c r="OU54" s="10"/>
      <c r="OV54" s="10"/>
      <c r="OW54" s="10"/>
      <c r="OX54" s="10"/>
      <c r="OY54" s="10"/>
      <c r="OZ54" s="10"/>
      <c r="PA54" s="10"/>
      <c r="PB54" s="10"/>
      <c r="PC54" s="10"/>
      <c r="PD54" s="10"/>
      <c r="PE54" s="10"/>
      <c r="PF54" s="10"/>
      <c r="PG54" s="10"/>
      <c r="PH54" s="10"/>
      <c r="PI54" s="10"/>
      <c r="PJ54" s="10"/>
      <c r="PK54" s="10"/>
      <c r="PL54" s="10"/>
      <c r="PM54" s="10"/>
      <c r="PN54" s="10"/>
      <c r="PO54" s="10"/>
      <c r="PP54" s="10"/>
      <c r="PQ54" s="10"/>
      <c r="PR54" s="10"/>
      <c r="PS54" s="10"/>
      <c r="PT54" s="10"/>
      <c r="PU54" s="10"/>
      <c r="PV54" s="10"/>
      <c r="PW54" s="10"/>
      <c r="PX54" s="10"/>
      <c r="PY54" s="10"/>
      <c r="PZ54" s="10"/>
      <c r="QA54" s="10"/>
      <c r="QB54" s="10"/>
      <c r="QC54" s="10"/>
      <c r="QD54" s="10"/>
      <c r="QE54" s="10"/>
      <c r="QF54" s="10"/>
      <c r="QG54" s="10"/>
      <c r="QH54" s="10"/>
      <c r="QI54" s="10"/>
      <c r="QJ54" s="10"/>
      <c r="QK54" s="10"/>
      <c r="QL54" s="10"/>
      <c r="QM54" s="10"/>
      <c r="QN54" s="10"/>
      <c r="QO54" s="10"/>
      <c r="QP54" s="10"/>
      <c r="QQ54" s="10"/>
      <c r="QR54" s="10"/>
      <c r="QS54" s="10"/>
      <c r="QT54" s="10"/>
      <c r="QU54" s="10"/>
      <c r="QV54" s="10"/>
      <c r="QW54" s="10"/>
      <c r="QX54" s="10"/>
      <c r="QY54" s="10"/>
      <c r="QZ54" s="10"/>
      <c r="RA54" s="10"/>
      <c r="RB54" s="10"/>
      <c r="RC54" s="10"/>
      <c r="RD54" s="10"/>
      <c r="RE54" s="10"/>
      <c r="RF54" s="10"/>
      <c r="RG54" s="10"/>
      <c r="RH54" s="10"/>
      <c r="RI54" s="10"/>
      <c r="RJ54" s="10"/>
      <c r="RK54" s="10"/>
      <c r="RL54" s="10"/>
      <c r="RM54" s="10"/>
      <c r="RN54" s="10"/>
      <c r="RO54" s="10"/>
      <c r="RP54" s="10"/>
      <c r="RQ54" s="10"/>
      <c r="RR54" s="10"/>
      <c r="RS54" s="10"/>
      <c r="RT54" s="10"/>
      <c r="RU54" s="10"/>
      <c r="RV54" s="10"/>
      <c r="RW54" s="10"/>
      <c r="RX54" s="10"/>
      <c r="RY54" s="10"/>
      <c r="RZ54" s="10"/>
      <c r="SA54" s="10"/>
      <c r="SB54" s="10"/>
      <c r="SC54" s="10"/>
      <c r="SD54" s="10"/>
      <c r="SE54" s="10"/>
      <c r="SF54" s="10"/>
      <c r="SG54" s="10"/>
      <c r="SH54" s="10"/>
      <c r="SI54" s="10"/>
      <c r="SJ54" s="10"/>
      <c r="SK54" s="10"/>
      <c r="SL54" s="10"/>
      <c r="SM54" s="10"/>
      <c r="SN54" s="10"/>
      <c r="SO54" s="10"/>
      <c r="SP54" s="10"/>
      <c r="SQ54" s="10"/>
      <c r="SR54" s="10"/>
      <c r="SS54" s="10"/>
      <c r="ST54" s="10"/>
      <c r="SU54" s="10"/>
      <c r="SV54" s="10"/>
      <c r="SW54" s="10"/>
      <c r="SX54" s="10"/>
      <c r="SY54" s="10"/>
      <c r="SZ54" s="10"/>
      <c r="TA54" s="10"/>
      <c r="TB54" s="10"/>
      <c r="TC54" s="10"/>
      <c r="TD54" s="10"/>
      <c r="TE54" s="10"/>
      <c r="TF54" s="10"/>
      <c r="TG54" s="10"/>
      <c r="TH54" s="10"/>
      <c r="TI54" s="10"/>
      <c r="TJ54" s="10"/>
      <c r="TK54" s="10"/>
      <c r="TL54" s="10"/>
      <c r="TM54" s="10"/>
      <c r="TN54" s="10"/>
      <c r="TO54" s="10"/>
      <c r="TP54" s="10"/>
      <c r="TQ54" s="10"/>
      <c r="TR54" s="10"/>
      <c r="TS54" s="10"/>
      <c r="TT54" s="10"/>
      <c r="TU54" s="10"/>
      <c r="TV54" s="10"/>
      <c r="TW54" s="10"/>
      <c r="TX54" s="10"/>
      <c r="TY54" s="10"/>
      <c r="TZ54" s="10"/>
      <c r="UA54" s="10"/>
      <c r="UB54" s="10"/>
      <c r="UC54" s="10"/>
      <c r="UD54" s="10"/>
      <c r="UE54" s="10"/>
      <c r="UF54" s="10"/>
      <c r="UG54" s="10"/>
      <c r="UH54" s="10"/>
      <c r="UI54" s="10"/>
      <c r="UJ54" s="10"/>
      <c r="UK54" s="10"/>
      <c r="UL54" s="10"/>
      <c r="UM54" s="10"/>
      <c r="UN54" s="10"/>
      <c r="UO54" s="10"/>
      <c r="UP54" s="10"/>
      <c r="UQ54" s="10"/>
      <c r="UR54" s="10"/>
      <c r="US54" s="10"/>
      <c r="UT54" s="10"/>
      <c r="UU54" s="10"/>
      <c r="UV54" s="10"/>
      <c r="UW54" s="10"/>
      <c r="UX54" s="10"/>
      <c r="UY54" s="10"/>
      <c r="UZ54" s="10"/>
      <c r="VA54" s="10"/>
      <c r="VB54" s="10"/>
      <c r="VC54" s="10"/>
      <c r="VD54" s="10"/>
      <c r="VE54" s="10"/>
      <c r="VF54" s="10"/>
      <c r="VG54" s="10"/>
      <c r="VH54" s="10"/>
      <c r="VI54" s="10"/>
      <c r="VJ54" s="10"/>
      <c r="VK54" s="10"/>
      <c r="VL54" s="10"/>
      <c r="VM54" s="10"/>
      <c r="VN54" s="10"/>
      <c r="VO54" s="10"/>
      <c r="VP54" s="10"/>
      <c r="VQ54" s="10"/>
      <c r="VR54" s="10"/>
      <c r="VS54" s="10"/>
      <c r="VT54" s="10"/>
      <c r="VU54" s="10"/>
      <c r="VV54" s="10"/>
      <c r="VW54" s="10"/>
      <c r="VX54" s="10"/>
      <c r="VY54" s="10"/>
      <c r="VZ54" s="10"/>
      <c r="WA54" s="10"/>
      <c r="WB54" s="10"/>
      <c r="WC54" s="10"/>
      <c r="WD54" s="10"/>
      <c r="WE54" s="10"/>
      <c r="WF54" s="10"/>
      <c r="WG54" s="10"/>
      <c r="WH54" s="10"/>
      <c r="WI54" s="10"/>
      <c r="WJ54" s="10"/>
      <c r="WK54" s="10"/>
      <c r="WL54" s="10"/>
      <c r="WM54" s="10"/>
      <c r="WN54" s="10"/>
      <c r="WO54" s="10"/>
      <c r="WP54" s="10"/>
      <c r="WQ54" s="10"/>
      <c r="WR54" s="10"/>
      <c r="WS54" s="10"/>
      <c r="WT54" s="10"/>
      <c r="WU54" s="10"/>
      <c r="WV54" s="10"/>
      <c r="WW54" s="10"/>
      <c r="WX54" s="10"/>
      <c r="WY54" s="10"/>
      <c r="WZ54" s="10"/>
      <c r="XA54" s="10"/>
      <c r="XB54" s="10"/>
      <c r="XC54" s="10"/>
      <c r="XD54" s="10"/>
      <c r="XE54" s="10"/>
      <c r="XF54" s="10"/>
      <c r="XG54" s="10"/>
      <c r="XH54" s="10"/>
      <c r="XI54" s="10"/>
      <c r="XJ54" s="10"/>
      <c r="XK54" s="10"/>
      <c r="XL54" s="10"/>
      <c r="XM54" s="10"/>
      <c r="XN54" s="10"/>
      <c r="XO54" s="10"/>
      <c r="XP54" s="10"/>
      <c r="XQ54" s="10"/>
      <c r="XR54" s="10"/>
      <c r="XS54" s="10"/>
      <c r="XT54" s="10"/>
      <c r="XU54" s="10"/>
      <c r="XV54" s="10"/>
      <c r="XW54" s="10"/>
      <c r="XX54" s="10"/>
      <c r="XY54" s="10"/>
      <c r="XZ54" s="10"/>
      <c r="YA54" s="10"/>
      <c r="YB54" s="10"/>
      <c r="YC54" s="10"/>
      <c r="YD54" s="10"/>
      <c r="YE54" s="10"/>
      <c r="YF54" s="10"/>
      <c r="YG54" s="10"/>
      <c r="YH54" s="10"/>
      <c r="YI54" s="10"/>
      <c r="YJ54" s="10"/>
      <c r="YK54" s="10"/>
      <c r="YL54" s="10"/>
      <c r="YM54" s="10"/>
      <c r="YN54" s="10"/>
      <c r="YO54" s="10"/>
      <c r="YP54" s="10"/>
      <c r="YQ54" s="10"/>
      <c r="YR54" s="10"/>
      <c r="YS54" s="10"/>
      <c r="YT54" s="10"/>
      <c r="YU54" s="10"/>
      <c r="YV54" s="10"/>
      <c r="YW54" s="10"/>
      <c r="YX54" s="10"/>
      <c r="YY54" s="10"/>
      <c r="YZ54" s="10"/>
      <c r="ZA54" s="10"/>
      <c r="ZB54" s="10"/>
      <c r="ZC54" s="10"/>
      <c r="ZD54" s="10"/>
      <c r="ZE54" s="10"/>
      <c r="ZF54" s="10"/>
      <c r="ZG54" s="10"/>
      <c r="ZH54" s="10"/>
      <c r="ZI54" s="10"/>
      <c r="ZJ54" s="10"/>
      <c r="ZK54" s="10"/>
      <c r="ZL54" s="10"/>
      <c r="ZM54" s="10"/>
      <c r="ZN54" s="10"/>
      <c r="ZO54" s="10"/>
      <c r="ZP54" s="10"/>
      <c r="ZQ54" s="10"/>
      <c r="ZR54" s="10"/>
      <c r="ZS54" s="10"/>
      <c r="ZT54" s="10"/>
      <c r="ZU54" s="10"/>
      <c r="ZV54" s="10"/>
      <c r="ZW54" s="10"/>
      <c r="ZX54" s="10"/>
      <c r="ZY54" s="10"/>
      <c r="ZZ54" s="10"/>
      <c r="AAA54" s="10"/>
      <c r="AAB54" s="10"/>
      <c r="AAC54" s="10"/>
      <c r="AAD54" s="10"/>
      <c r="AAE54" s="10"/>
      <c r="AAF54" s="10"/>
      <c r="AAG54" s="10"/>
      <c r="AAH54" s="10"/>
      <c r="AAI54" s="10"/>
      <c r="AAJ54" s="10"/>
      <c r="AAK54" s="10"/>
      <c r="AAL54" s="10"/>
      <c r="AAM54" s="10"/>
      <c r="AAN54" s="10"/>
      <c r="AAO54" s="10"/>
      <c r="AAP54" s="10"/>
      <c r="AAQ54" s="10"/>
      <c r="AAR54" s="10"/>
      <c r="AAS54" s="10"/>
      <c r="AAT54" s="10"/>
      <c r="AAU54" s="10"/>
      <c r="AAV54" s="10"/>
      <c r="AAW54" s="10"/>
      <c r="AAX54" s="10"/>
      <c r="AAY54" s="10"/>
      <c r="AAZ54" s="10"/>
      <c r="ABA54" s="10"/>
      <c r="ABB54" s="10"/>
      <c r="ABC54" s="10"/>
      <c r="ABD54" s="10"/>
      <c r="ABE54" s="10"/>
      <c r="ABF54" s="10"/>
      <c r="ABG54" s="10"/>
      <c r="ABH54" s="10"/>
      <c r="ABI54" s="10"/>
      <c r="ABJ54" s="10"/>
      <c r="ABK54" s="10"/>
      <c r="ABL54" s="10"/>
      <c r="ABM54" s="10"/>
      <c r="ABN54" s="10"/>
      <c r="ABO54" s="10"/>
      <c r="ABP54" s="10"/>
      <c r="ABQ54" s="10"/>
      <c r="ABR54" s="10"/>
      <c r="ABS54" s="10"/>
      <c r="ABT54" s="10"/>
      <c r="ABU54" s="10"/>
      <c r="ABV54" s="10"/>
      <c r="ABW54" s="10"/>
      <c r="ABX54" s="10"/>
      <c r="ABY54" s="10"/>
      <c r="ABZ54" s="10"/>
      <c r="ACA54" s="10"/>
      <c r="ACB54" s="10"/>
      <c r="ACC54" s="10"/>
      <c r="ACD54" s="10"/>
      <c r="ACE54" s="10"/>
      <c r="ACF54" s="10"/>
      <c r="ACG54" s="10"/>
      <c r="ACH54" s="10"/>
      <c r="ACI54" s="10"/>
      <c r="ACJ54" s="10"/>
      <c r="ACK54" s="10"/>
      <c r="ACL54" s="10"/>
      <c r="ACM54" s="10"/>
      <c r="ACN54" s="10"/>
      <c r="ACO54" s="10"/>
      <c r="ACP54" s="10"/>
      <c r="ACQ54" s="10"/>
      <c r="ACR54" s="10"/>
      <c r="ACS54" s="10"/>
      <c r="ACT54" s="10"/>
      <c r="ACU54" s="10"/>
      <c r="ACV54" s="10"/>
      <c r="ACW54" s="10"/>
      <c r="ACX54" s="10"/>
      <c r="ACY54" s="10"/>
      <c r="ACZ54" s="10"/>
      <c r="ADA54" s="10"/>
      <c r="ADB54" s="10"/>
      <c r="ADC54" s="10"/>
      <c r="ADD54" s="10"/>
      <c r="ADE54" s="10"/>
      <c r="ADF54" s="10"/>
      <c r="ADG54" s="10"/>
      <c r="ADH54" s="10"/>
      <c r="ADI54" s="10"/>
      <c r="ADJ54" s="10"/>
      <c r="ADK54" s="10"/>
      <c r="ADL54" s="10"/>
      <c r="ADM54" s="10"/>
      <c r="ADN54" s="10"/>
      <c r="ADO54" s="10"/>
      <c r="ADP54" s="10"/>
      <c r="ADQ54" s="10"/>
      <c r="ADR54" s="10"/>
      <c r="ADS54" s="10"/>
      <c r="ADT54" s="10"/>
      <c r="ADU54" s="10"/>
      <c r="ADV54" s="10"/>
      <c r="ADW54" s="10"/>
      <c r="ADX54" s="10"/>
      <c r="ADY54" s="10"/>
      <c r="ADZ54" s="10"/>
      <c r="AEA54" s="10"/>
      <c r="AEB54" s="10"/>
      <c r="AEC54" s="10"/>
      <c r="AED54" s="10"/>
      <c r="AEE54" s="10"/>
      <c r="AEF54" s="10"/>
      <c r="AEG54" s="10"/>
      <c r="AEH54" s="10"/>
      <c r="AEI54" s="10"/>
      <c r="AEJ54" s="10"/>
      <c r="AEK54" s="10"/>
      <c r="AEL54" s="10"/>
      <c r="AEM54" s="10"/>
      <c r="AEN54" s="10"/>
      <c r="AEO54" s="10"/>
      <c r="AEP54" s="10"/>
      <c r="AEQ54" s="10"/>
      <c r="AER54" s="10"/>
      <c r="AES54" s="10"/>
      <c r="AET54" s="10"/>
      <c r="AEU54" s="10"/>
      <c r="AEV54" s="10"/>
      <c r="AEW54" s="10"/>
      <c r="AEX54" s="10"/>
      <c r="AEY54" s="10"/>
      <c r="AEZ54" s="10"/>
      <c r="AFA54" s="10"/>
      <c r="AFB54" s="10"/>
      <c r="AFC54" s="10"/>
      <c r="AFD54" s="10"/>
      <c r="AFE54" s="10"/>
      <c r="AFF54" s="10"/>
      <c r="AFG54" s="10"/>
      <c r="AFH54" s="10"/>
      <c r="AFI54" s="10"/>
      <c r="AFJ54" s="10"/>
      <c r="AFK54" s="10"/>
      <c r="AFL54" s="10"/>
      <c r="AFM54" s="10"/>
      <c r="AFN54" s="10"/>
      <c r="AFO54" s="10"/>
      <c r="AFP54" s="10"/>
      <c r="AFQ54" s="10"/>
      <c r="AFR54" s="10"/>
      <c r="AFS54" s="10"/>
      <c r="AFT54" s="10"/>
      <c r="AFU54" s="10"/>
      <c r="AFV54" s="10"/>
      <c r="AFW54" s="10"/>
      <c r="AFX54" s="10"/>
      <c r="AFY54" s="10"/>
      <c r="AFZ54" s="10"/>
      <c r="AGA54" s="10"/>
      <c r="AGB54" s="10"/>
      <c r="AGC54" s="10"/>
      <c r="AGD54" s="10"/>
      <c r="AGE54" s="10"/>
      <c r="AGF54" s="10"/>
      <c r="AGG54" s="10"/>
      <c r="AGH54" s="10"/>
      <c r="AGI54" s="10"/>
      <c r="AGJ54" s="10"/>
      <c r="AGK54" s="10"/>
      <c r="AGL54" s="10"/>
      <c r="AGM54" s="10"/>
      <c r="AGN54" s="10"/>
      <c r="AGO54" s="10"/>
      <c r="AGP54" s="10"/>
      <c r="AGQ54" s="10"/>
      <c r="AGR54" s="10"/>
      <c r="AGS54" s="10"/>
      <c r="AGT54" s="10"/>
      <c r="AGU54" s="10"/>
      <c r="AGV54" s="10"/>
      <c r="AGW54" s="10"/>
      <c r="AGX54" s="10"/>
      <c r="AGY54" s="10"/>
      <c r="AGZ54" s="10"/>
      <c r="AHA54" s="10"/>
      <c r="AHB54" s="10"/>
      <c r="AHC54" s="10"/>
      <c r="AHD54" s="10"/>
      <c r="AHE54" s="10"/>
      <c r="AHF54" s="10"/>
      <c r="AHG54" s="10"/>
      <c r="AHH54" s="10"/>
      <c r="AHI54" s="10"/>
      <c r="AHJ54" s="10"/>
      <c r="AHK54" s="10"/>
      <c r="AHL54" s="10"/>
      <c r="AHM54" s="10"/>
      <c r="AHN54" s="10"/>
      <c r="AHO54" s="10"/>
      <c r="AHP54" s="10"/>
      <c r="AHQ54" s="10"/>
      <c r="AHR54" s="10"/>
      <c r="AHS54" s="10"/>
      <c r="AHT54" s="10"/>
      <c r="AHU54" s="10"/>
      <c r="AHV54" s="10"/>
      <c r="AHW54" s="10"/>
      <c r="AHX54" s="10"/>
      <c r="AHY54" s="10"/>
      <c r="AHZ54" s="10"/>
      <c r="AIA54" s="10"/>
      <c r="AIB54" s="10"/>
      <c r="AIC54" s="10"/>
      <c r="AID54" s="10"/>
      <c r="AIE54" s="10"/>
      <c r="AIF54" s="10"/>
      <c r="AIG54" s="10"/>
      <c r="AIH54" s="10"/>
      <c r="AII54" s="10"/>
      <c r="AIJ54" s="10"/>
      <c r="AIK54" s="10"/>
      <c r="AIL54" s="10"/>
      <c r="AIM54" s="10"/>
      <c r="AIN54" s="10"/>
      <c r="AIO54" s="10"/>
      <c r="AIP54" s="10"/>
      <c r="AIQ54" s="10"/>
      <c r="AIR54" s="10"/>
      <c r="AIS54" s="10"/>
      <c r="AIT54" s="10"/>
      <c r="AIU54" s="10"/>
      <c r="AIV54" s="10"/>
      <c r="AIW54" s="10"/>
      <c r="AIX54" s="10"/>
      <c r="AIY54" s="10"/>
      <c r="AIZ54" s="10"/>
      <c r="AJA54" s="10"/>
      <c r="AJB54" s="10"/>
      <c r="AJC54" s="10"/>
      <c r="AJD54" s="10"/>
      <c r="AJE54" s="10"/>
      <c r="AJF54" s="10"/>
      <c r="AJG54" s="10"/>
      <c r="AJH54" s="10"/>
      <c r="AJI54" s="10"/>
      <c r="AJJ54" s="10"/>
      <c r="AJK54" s="10"/>
      <c r="AJL54" s="10"/>
      <c r="AJM54" s="10"/>
      <c r="AJN54" s="10"/>
      <c r="AJO54" s="10"/>
      <c r="AJP54" s="10"/>
      <c r="AJQ54" s="10"/>
      <c r="AJR54" s="10"/>
      <c r="AJS54" s="10"/>
      <c r="AJT54" s="10"/>
      <c r="AJU54" s="10"/>
      <c r="AJV54" s="10"/>
      <c r="AJW54" s="10"/>
      <c r="AJX54" s="10"/>
      <c r="AJY54" s="10"/>
      <c r="AJZ54" s="10"/>
      <c r="AKA54" s="10"/>
      <c r="AKB54" s="10"/>
      <c r="AKC54" s="10"/>
      <c r="AKD54" s="10"/>
      <c r="AKE54" s="10"/>
      <c r="AKF54" s="10"/>
      <c r="AKG54" s="10"/>
      <c r="AKH54" s="10"/>
      <c r="AKI54" s="10"/>
      <c r="AKJ54" s="10"/>
      <c r="AKK54" s="10"/>
      <c r="AKL54" s="10"/>
      <c r="AKM54" s="10"/>
      <c r="AKN54" s="10"/>
      <c r="AKO54" s="10"/>
      <c r="AKP54" s="10"/>
      <c r="AKQ54" s="10"/>
      <c r="AKR54" s="10"/>
      <c r="AKS54" s="10"/>
      <c r="AKT54" s="10"/>
      <c r="AKU54" s="10"/>
      <c r="AKV54" s="10"/>
      <c r="AKW54" s="10"/>
      <c r="AKX54" s="10"/>
      <c r="AKY54" s="10"/>
      <c r="AKZ54" s="10"/>
      <c r="ALA54" s="10"/>
      <c r="ALB54" s="10"/>
      <c r="ALC54" s="10"/>
      <c r="ALD54" s="10"/>
      <c r="ALE54" s="10"/>
      <c r="ALF54" s="10"/>
      <c r="ALG54" s="10"/>
      <c r="ALH54" s="10"/>
      <c r="ALI54" s="10"/>
      <c r="ALJ54" s="10"/>
      <c r="ALK54" s="10"/>
      <c r="ALL54" s="10"/>
      <c r="ALM54" s="10"/>
      <c r="ALN54" s="10"/>
      <c r="ALO54" s="10"/>
      <c r="ALP54" s="10"/>
      <c r="ALQ54" s="10"/>
      <c r="ALR54" s="10"/>
      <c r="ALS54" s="10"/>
      <c r="ALT54" s="10"/>
      <c r="ALU54" s="10"/>
      <c r="ALV54" s="10"/>
      <c r="ALW54" s="10"/>
      <c r="ALX54" s="10"/>
      <c r="ALY54" s="10"/>
      <c r="ALZ54" s="10"/>
      <c r="AMA54" s="10"/>
      <c r="AMB54" s="10"/>
      <c r="AMC54" s="10"/>
      <c r="AMD54" s="10"/>
      <c r="AME54" s="10"/>
      <c r="AMF54" s="10"/>
      <c r="AMG54" s="10"/>
      <c r="AMH54" s="10"/>
      <c r="AMI54" s="10"/>
      <c r="AMJ54" s="10"/>
    </row>
    <row r="55" spans="1:1024" s="9" customFormat="1" ht="39.75" customHeight="1" x14ac:dyDescent="0.15">
      <c r="A55" s="109"/>
      <c r="B55" s="151"/>
      <c r="C55" s="143"/>
      <c r="D55" s="21"/>
      <c r="E55" s="49" t="str">
        <f>HYPERLINK(G55, "身体障害者自動車操作訓練費助成金")</f>
        <v>身体障害者自動車操作訓練費助成金</v>
      </c>
      <c r="F55" s="34" t="s">
        <v>17</v>
      </c>
      <c r="G55" s="78" t="s">
        <v>240</v>
      </c>
      <c r="H55" s="96"/>
      <c r="I55" s="93"/>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c r="IW55" s="10"/>
      <c r="IX55" s="10"/>
      <c r="IY55" s="10"/>
      <c r="IZ55" s="10"/>
      <c r="JA55" s="10"/>
      <c r="JB55" s="10"/>
      <c r="JC55" s="10"/>
      <c r="JD55" s="10"/>
      <c r="JE55" s="10"/>
      <c r="JF55" s="10"/>
      <c r="JG55" s="10"/>
      <c r="JH55" s="10"/>
      <c r="JI55" s="10"/>
      <c r="JJ55" s="10"/>
      <c r="JK55" s="10"/>
      <c r="JL55" s="10"/>
      <c r="JM55" s="10"/>
      <c r="JN55" s="10"/>
      <c r="JO55" s="10"/>
      <c r="JP55" s="10"/>
      <c r="JQ55" s="10"/>
      <c r="JR55" s="10"/>
      <c r="JS55" s="10"/>
      <c r="JT55" s="10"/>
      <c r="JU55" s="10"/>
      <c r="JV55" s="10"/>
      <c r="JW55" s="10"/>
      <c r="JX55" s="10"/>
      <c r="JY55" s="10"/>
      <c r="JZ55" s="10"/>
      <c r="KA55" s="10"/>
      <c r="KB55" s="10"/>
      <c r="KC55" s="10"/>
      <c r="KD55" s="10"/>
      <c r="KE55" s="10"/>
      <c r="KF55" s="10"/>
      <c r="KG55" s="10"/>
      <c r="KH55" s="10"/>
      <c r="KI55" s="10"/>
      <c r="KJ55" s="10"/>
      <c r="KK55" s="10"/>
      <c r="KL55" s="10"/>
      <c r="KM55" s="10"/>
      <c r="KN55" s="10"/>
      <c r="KO55" s="10"/>
      <c r="KP55" s="10"/>
      <c r="KQ55" s="10"/>
      <c r="KR55" s="10"/>
      <c r="KS55" s="10"/>
      <c r="KT55" s="10"/>
      <c r="KU55" s="10"/>
      <c r="KV55" s="10"/>
      <c r="KW55" s="10"/>
      <c r="KX55" s="10"/>
      <c r="KY55" s="10"/>
      <c r="KZ55" s="10"/>
      <c r="LA55" s="10"/>
      <c r="LB55" s="10"/>
      <c r="LC55" s="10"/>
      <c r="LD55" s="10"/>
      <c r="LE55" s="10"/>
      <c r="LF55" s="10"/>
      <c r="LG55" s="10"/>
      <c r="LH55" s="10"/>
      <c r="LI55" s="10"/>
      <c r="LJ55" s="10"/>
      <c r="LK55" s="10"/>
      <c r="LL55" s="10"/>
      <c r="LM55" s="10"/>
      <c r="LN55" s="10"/>
      <c r="LO55" s="10"/>
      <c r="LP55" s="10"/>
      <c r="LQ55" s="10"/>
      <c r="LR55" s="10"/>
      <c r="LS55" s="10"/>
      <c r="LT55" s="10"/>
      <c r="LU55" s="10"/>
      <c r="LV55" s="10"/>
      <c r="LW55" s="10"/>
      <c r="LX55" s="10"/>
      <c r="LY55" s="10"/>
      <c r="LZ55" s="10"/>
      <c r="MA55" s="10"/>
      <c r="MB55" s="10"/>
      <c r="MC55" s="10"/>
      <c r="MD55" s="10"/>
      <c r="ME55" s="10"/>
      <c r="MF55" s="10"/>
      <c r="MG55" s="10"/>
      <c r="MH55" s="10"/>
      <c r="MI55" s="10"/>
      <c r="MJ55" s="10"/>
      <c r="MK55" s="10"/>
      <c r="ML55" s="10"/>
      <c r="MM55" s="10"/>
      <c r="MN55" s="10"/>
      <c r="MO55" s="10"/>
      <c r="MP55" s="10"/>
      <c r="MQ55" s="10"/>
      <c r="MR55" s="10"/>
      <c r="MS55" s="10"/>
      <c r="MT55" s="10"/>
      <c r="MU55" s="10"/>
      <c r="MV55" s="10"/>
      <c r="MW55" s="10"/>
      <c r="MX55" s="10"/>
      <c r="MY55" s="10"/>
      <c r="MZ55" s="10"/>
      <c r="NA55" s="10"/>
      <c r="NB55" s="10"/>
      <c r="NC55" s="10"/>
      <c r="ND55" s="10"/>
      <c r="NE55" s="10"/>
      <c r="NF55" s="10"/>
      <c r="NG55" s="10"/>
      <c r="NH55" s="10"/>
      <c r="NI55" s="10"/>
      <c r="NJ55" s="10"/>
      <c r="NK55" s="10"/>
      <c r="NL55" s="10"/>
      <c r="NM55" s="10"/>
      <c r="NN55" s="10"/>
      <c r="NO55" s="10"/>
      <c r="NP55" s="10"/>
      <c r="NQ55" s="10"/>
      <c r="NR55" s="10"/>
      <c r="NS55" s="10"/>
      <c r="NT55" s="10"/>
      <c r="NU55" s="10"/>
      <c r="NV55" s="10"/>
      <c r="NW55" s="10"/>
      <c r="NX55" s="10"/>
      <c r="NY55" s="10"/>
      <c r="NZ55" s="10"/>
      <c r="OA55" s="10"/>
      <c r="OB55" s="10"/>
      <c r="OC55" s="10"/>
      <c r="OD55" s="10"/>
      <c r="OE55" s="10"/>
      <c r="OF55" s="10"/>
      <c r="OG55" s="10"/>
      <c r="OH55" s="10"/>
      <c r="OI55" s="10"/>
      <c r="OJ55" s="10"/>
      <c r="OK55" s="10"/>
      <c r="OL55" s="10"/>
      <c r="OM55" s="10"/>
      <c r="ON55" s="10"/>
      <c r="OO55" s="10"/>
      <c r="OP55" s="10"/>
      <c r="OQ55" s="10"/>
      <c r="OR55" s="10"/>
      <c r="OS55" s="10"/>
      <c r="OT55" s="10"/>
      <c r="OU55" s="10"/>
      <c r="OV55" s="10"/>
      <c r="OW55" s="10"/>
      <c r="OX55" s="10"/>
      <c r="OY55" s="10"/>
      <c r="OZ55" s="10"/>
      <c r="PA55" s="10"/>
      <c r="PB55" s="10"/>
      <c r="PC55" s="10"/>
      <c r="PD55" s="10"/>
      <c r="PE55" s="10"/>
      <c r="PF55" s="10"/>
      <c r="PG55" s="10"/>
      <c r="PH55" s="10"/>
      <c r="PI55" s="10"/>
      <c r="PJ55" s="10"/>
      <c r="PK55" s="10"/>
      <c r="PL55" s="10"/>
      <c r="PM55" s="10"/>
      <c r="PN55" s="10"/>
      <c r="PO55" s="10"/>
      <c r="PP55" s="10"/>
      <c r="PQ55" s="10"/>
      <c r="PR55" s="10"/>
      <c r="PS55" s="10"/>
      <c r="PT55" s="10"/>
      <c r="PU55" s="10"/>
      <c r="PV55" s="10"/>
      <c r="PW55" s="10"/>
      <c r="PX55" s="10"/>
      <c r="PY55" s="10"/>
      <c r="PZ55" s="10"/>
      <c r="QA55" s="10"/>
      <c r="QB55" s="10"/>
      <c r="QC55" s="10"/>
      <c r="QD55" s="10"/>
      <c r="QE55" s="10"/>
      <c r="QF55" s="10"/>
      <c r="QG55" s="10"/>
      <c r="QH55" s="10"/>
      <c r="QI55" s="10"/>
      <c r="QJ55" s="10"/>
      <c r="QK55" s="10"/>
      <c r="QL55" s="10"/>
      <c r="QM55" s="10"/>
      <c r="QN55" s="10"/>
      <c r="QO55" s="10"/>
      <c r="QP55" s="10"/>
      <c r="QQ55" s="10"/>
      <c r="QR55" s="10"/>
      <c r="QS55" s="10"/>
      <c r="QT55" s="10"/>
      <c r="QU55" s="10"/>
      <c r="QV55" s="10"/>
      <c r="QW55" s="10"/>
      <c r="QX55" s="10"/>
      <c r="QY55" s="10"/>
      <c r="QZ55" s="10"/>
      <c r="RA55" s="10"/>
      <c r="RB55" s="10"/>
      <c r="RC55" s="10"/>
      <c r="RD55" s="10"/>
      <c r="RE55" s="10"/>
      <c r="RF55" s="10"/>
      <c r="RG55" s="10"/>
      <c r="RH55" s="10"/>
      <c r="RI55" s="10"/>
      <c r="RJ55" s="10"/>
      <c r="RK55" s="10"/>
      <c r="RL55" s="10"/>
      <c r="RM55" s="10"/>
      <c r="RN55" s="10"/>
      <c r="RO55" s="10"/>
      <c r="RP55" s="10"/>
      <c r="RQ55" s="10"/>
      <c r="RR55" s="10"/>
      <c r="RS55" s="10"/>
      <c r="RT55" s="10"/>
      <c r="RU55" s="10"/>
      <c r="RV55" s="10"/>
      <c r="RW55" s="10"/>
      <c r="RX55" s="10"/>
      <c r="RY55" s="10"/>
      <c r="RZ55" s="10"/>
      <c r="SA55" s="10"/>
      <c r="SB55" s="10"/>
      <c r="SC55" s="10"/>
      <c r="SD55" s="10"/>
      <c r="SE55" s="10"/>
      <c r="SF55" s="10"/>
      <c r="SG55" s="10"/>
      <c r="SH55" s="10"/>
      <c r="SI55" s="10"/>
      <c r="SJ55" s="10"/>
      <c r="SK55" s="10"/>
      <c r="SL55" s="10"/>
      <c r="SM55" s="10"/>
      <c r="SN55" s="10"/>
      <c r="SO55" s="10"/>
      <c r="SP55" s="10"/>
      <c r="SQ55" s="10"/>
      <c r="SR55" s="10"/>
      <c r="SS55" s="10"/>
      <c r="ST55" s="10"/>
      <c r="SU55" s="10"/>
      <c r="SV55" s="10"/>
      <c r="SW55" s="10"/>
      <c r="SX55" s="10"/>
      <c r="SY55" s="10"/>
      <c r="SZ55" s="10"/>
      <c r="TA55" s="10"/>
      <c r="TB55" s="10"/>
      <c r="TC55" s="10"/>
      <c r="TD55" s="10"/>
      <c r="TE55" s="10"/>
      <c r="TF55" s="10"/>
      <c r="TG55" s="10"/>
      <c r="TH55" s="10"/>
      <c r="TI55" s="10"/>
      <c r="TJ55" s="10"/>
      <c r="TK55" s="10"/>
      <c r="TL55" s="10"/>
      <c r="TM55" s="10"/>
      <c r="TN55" s="10"/>
      <c r="TO55" s="10"/>
      <c r="TP55" s="10"/>
      <c r="TQ55" s="10"/>
      <c r="TR55" s="10"/>
      <c r="TS55" s="10"/>
      <c r="TT55" s="10"/>
      <c r="TU55" s="10"/>
      <c r="TV55" s="10"/>
      <c r="TW55" s="10"/>
      <c r="TX55" s="10"/>
      <c r="TY55" s="10"/>
      <c r="TZ55" s="10"/>
      <c r="UA55" s="10"/>
      <c r="UB55" s="10"/>
      <c r="UC55" s="10"/>
      <c r="UD55" s="10"/>
      <c r="UE55" s="10"/>
      <c r="UF55" s="10"/>
      <c r="UG55" s="10"/>
      <c r="UH55" s="10"/>
      <c r="UI55" s="10"/>
      <c r="UJ55" s="10"/>
      <c r="UK55" s="10"/>
      <c r="UL55" s="10"/>
      <c r="UM55" s="10"/>
      <c r="UN55" s="10"/>
      <c r="UO55" s="10"/>
      <c r="UP55" s="10"/>
      <c r="UQ55" s="10"/>
      <c r="UR55" s="10"/>
      <c r="US55" s="10"/>
      <c r="UT55" s="10"/>
      <c r="UU55" s="10"/>
      <c r="UV55" s="10"/>
      <c r="UW55" s="10"/>
      <c r="UX55" s="10"/>
      <c r="UY55" s="10"/>
      <c r="UZ55" s="10"/>
      <c r="VA55" s="10"/>
      <c r="VB55" s="10"/>
      <c r="VC55" s="10"/>
      <c r="VD55" s="10"/>
      <c r="VE55" s="10"/>
      <c r="VF55" s="10"/>
      <c r="VG55" s="10"/>
      <c r="VH55" s="10"/>
      <c r="VI55" s="10"/>
      <c r="VJ55" s="10"/>
      <c r="VK55" s="10"/>
      <c r="VL55" s="10"/>
      <c r="VM55" s="10"/>
      <c r="VN55" s="10"/>
      <c r="VO55" s="10"/>
      <c r="VP55" s="10"/>
      <c r="VQ55" s="10"/>
      <c r="VR55" s="10"/>
      <c r="VS55" s="10"/>
      <c r="VT55" s="10"/>
      <c r="VU55" s="10"/>
      <c r="VV55" s="10"/>
      <c r="VW55" s="10"/>
      <c r="VX55" s="10"/>
      <c r="VY55" s="10"/>
      <c r="VZ55" s="10"/>
      <c r="WA55" s="10"/>
      <c r="WB55" s="10"/>
      <c r="WC55" s="10"/>
      <c r="WD55" s="10"/>
      <c r="WE55" s="10"/>
      <c r="WF55" s="10"/>
      <c r="WG55" s="10"/>
      <c r="WH55" s="10"/>
      <c r="WI55" s="10"/>
      <c r="WJ55" s="10"/>
      <c r="WK55" s="10"/>
      <c r="WL55" s="10"/>
      <c r="WM55" s="10"/>
      <c r="WN55" s="10"/>
      <c r="WO55" s="10"/>
      <c r="WP55" s="10"/>
      <c r="WQ55" s="10"/>
      <c r="WR55" s="10"/>
      <c r="WS55" s="10"/>
      <c r="WT55" s="10"/>
      <c r="WU55" s="10"/>
      <c r="WV55" s="10"/>
      <c r="WW55" s="10"/>
      <c r="WX55" s="10"/>
      <c r="WY55" s="10"/>
      <c r="WZ55" s="10"/>
      <c r="XA55" s="10"/>
      <c r="XB55" s="10"/>
      <c r="XC55" s="10"/>
      <c r="XD55" s="10"/>
      <c r="XE55" s="10"/>
      <c r="XF55" s="10"/>
      <c r="XG55" s="10"/>
      <c r="XH55" s="10"/>
      <c r="XI55" s="10"/>
      <c r="XJ55" s="10"/>
      <c r="XK55" s="10"/>
      <c r="XL55" s="10"/>
      <c r="XM55" s="10"/>
      <c r="XN55" s="10"/>
      <c r="XO55" s="10"/>
      <c r="XP55" s="10"/>
      <c r="XQ55" s="10"/>
      <c r="XR55" s="10"/>
      <c r="XS55" s="10"/>
      <c r="XT55" s="10"/>
      <c r="XU55" s="10"/>
      <c r="XV55" s="10"/>
      <c r="XW55" s="10"/>
      <c r="XX55" s="10"/>
      <c r="XY55" s="10"/>
      <c r="XZ55" s="10"/>
      <c r="YA55" s="10"/>
      <c r="YB55" s="10"/>
      <c r="YC55" s="10"/>
      <c r="YD55" s="10"/>
      <c r="YE55" s="10"/>
      <c r="YF55" s="10"/>
      <c r="YG55" s="10"/>
      <c r="YH55" s="10"/>
      <c r="YI55" s="10"/>
      <c r="YJ55" s="10"/>
      <c r="YK55" s="10"/>
      <c r="YL55" s="10"/>
      <c r="YM55" s="10"/>
      <c r="YN55" s="10"/>
      <c r="YO55" s="10"/>
      <c r="YP55" s="10"/>
      <c r="YQ55" s="10"/>
      <c r="YR55" s="10"/>
      <c r="YS55" s="10"/>
      <c r="YT55" s="10"/>
      <c r="YU55" s="10"/>
      <c r="YV55" s="10"/>
      <c r="YW55" s="10"/>
      <c r="YX55" s="10"/>
      <c r="YY55" s="10"/>
      <c r="YZ55" s="10"/>
      <c r="ZA55" s="10"/>
      <c r="ZB55" s="10"/>
      <c r="ZC55" s="10"/>
      <c r="ZD55" s="10"/>
      <c r="ZE55" s="10"/>
      <c r="ZF55" s="10"/>
      <c r="ZG55" s="10"/>
      <c r="ZH55" s="10"/>
      <c r="ZI55" s="10"/>
      <c r="ZJ55" s="10"/>
      <c r="ZK55" s="10"/>
      <c r="ZL55" s="10"/>
      <c r="ZM55" s="10"/>
      <c r="ZN55" s="10"/>
      <c r="ZO55" s="10"/>
      <c r="ZP55" s="10"/>
      <c r="ZQ55" s="10"/>
      <c r="ZR55" s="10"/>
      <c r="ZS55" s="10"/>
      <c r="ZT55" s="10"/>
      <c r="ZU55" s="10"/>
      <c r="ZV55" s="10"/>
      <c r="ZW55" s="10"/>
      <c r="ZX55" s="10"/>
      <c r="ZY55" s="10"/>
      <c r="ZZ55" s="10"/>
      <c r="AAA55" s="10"/>
      <c r="AAB55" s="10"/>
      <c r="AAC55" s="10"/>
      <c r="AAD55" s="10"/>
      <c r="AAE55" s="10"/>
      <c r="AAF55" s="10"/>
      <c r="AAG55" s="10"/>
      <c r="AAH55" s="10"/>
      <c r="AAI55" s="10"/>
      <c r="AAJ55" s="10"/>
      <c r="AAK55" s="10"/>
      <c r="AAL55" s="10"/>
      <c r="AAM55" s="10"/>
      <c r="AAN55" s="10"/>
      <c r="AAO55" s="10"/>
      <c r="AAP55" s="10"/>
      <c r="AAQ55" s="10"/>
      <c r="AAR55" s="10"/>
      <c r="AAS55" s="10"/>
      <c r="AAT55" s="10"/>
      <c r="AAU55" s="10"/>
      <c r="AAV55" s="10"/>
      <c r="AAW55" s="10"/>
      <c r="AAX55" s="10"/>
      <c r="AAY55" s="10"/>
      <c r="AAZ55" s="10"/>
      <c r="ABA55" s="10"/>
      <c r="ABB55" s="10"/>
      <c r="ABC55" s="10"/>
      <c r="ABD55" s="10"/>
      <c r="ABE55" s="10"/>
      <c r="ABF55" s="10"/>
      <c r="ABG55" s="10"/>
      <c r="ABH55" s="10"/>
      <c r="ABI55" s="10"/>
      <c r="ABJ55" s="10"/>
      <c r="ABK55" s="10"/>
      <c r="ABL55" s="10"/>
      <c r="ABM55" s="10"/>
      <c r="ABN55" s="10"/>
      <c r="ABO55" s="10"/>
      <c r="ABP55" s="10"/>
      <c r="ABQ55" s="10"/>
      <c r="ABR55" s="10"/>
      <c r="ABS55" s="10"/>
      <c r="ABT55" s="10"/>
      <c r="ABU55" s="10"/>
      <c r="ABV55" s="10"/>
      <c r="ABW55" s="10"/>
      <c r="ABX55" s="10"/>
      <c r="ABY55" s="10"/>
      <c r="ABZ55" s="10"/>
      <c r="ACA55" s="10"/>
      <c r="ACB55" s="10"/>
      <c r="ACC55" s="10"/>
      <c r="ACD55" s="10"/>
      <c r="ACE55" s="10"/>
      <c r="ACF55" s="10"/>
      <c r="ACG55" s="10"/>
      <c r="ACH55" s="10"/>
      <c r="ACI55" s="10"/>
      <c r="ACJ55" s="10"/>
      <c r="ACK55" s="10"/>
      <c r="ACL55" s="10"/>
      <c r="ACM55" s="10"/>
      <c r="ACN55" s="10"/>
      <c r="ACO55" s="10"/>
      <c r="ACP55" s="10"/>
      <c r="ACQ55" s="10"/>
      <c r="ACR55" s="10"/>
      <c r="ACS55" s="10"/>
      <c r="ACT55" s="10"/>
      <c r="ACU55" s="10"/>
      <c r="ACV55" s="10"/>
      <c r="ACW55" s="10"/>
      <c r="ACX55" s="10"/>
      <c r="ACY55" s="10"/>
      <c r="ACZ55" s="10"/>
      <c r="ADA55" s="10"/>
      <c r="ADB55" s="10"/>
      <c r="ADC55" s="10"/>
      <c r="ADD55" s="10"/>
      <c r="ADE55" s="10"/>
      <c r="ADF55" s="10"/>
      <c r="ADG55" s="10"/>
      <c r="ADH55" s="10"/>
      <c r="ADI55" s="10"/>
      <c r="ADJ55" s="10"/>
      <c r="ADK55" s="10"/>
      <c r="ADL55" s="10"/>
      <c r="ADM55" s="10"/>
      <c r="ADN55" s="10"/>
      <c r="ADO55" s="10"/>
      <c r="ADP55" s="10"/>
      <c r="ADQ55" s="10"/>
      <c r="ADR55" s="10"/>
      <c r="ADS55" s="10"/>
      <c r="ADT55" s="10"/>
      <c r="ADU55" s="10"/>
      <c r="ADV55" s="10"/>
      <c r="ADW55" s="10"/>
      <c r="ADX55" s="10"/>
      <c r="ADY55" s="10"/>
      <c r="ADZ55" s="10"/>
      <c r="AEA55" s="10"/>
      <c r="AEB55" s="10"/>
      <c r="AEC55" s="10"/>
      <c r="AED55" s="10"/>
      <c r="AEE55" s="10"/>
      <c r="AEF55" s="10"/>
      <c r="AEG55" s="10"/>
      <c r="AEH55" s="10"/>
      <c r="AEI55" s="10"/>
      <c r="AEJ55" s="10"/>
      <c r="AEK55" s="10"/>
      <c r="AEL55" s="10"/>
      <c r="AEM55" s="10"/>
      <c r="AEN55" s="10"/>
      <c r="AEO55" s="10"/>
      <c r="AEP55" s="10"/>
      <c r="AEQ55" s="10"/>
      <c r="AER55" s="10"/>
      <c r="AES55" s="10"/>
      <c r="AET55" s="10"/>
      <c r="AEU55" s="10"/>
      <c r="AEV55" s="10"/>
      <c r="AEW55" s="10"/>
      <c r="AEX55" s="10"/>
      <c r="AEY55" s="10"/>
      <c r="AEZ55" s="10"/>
      <c r="AFA55" s="10"/>
      <c r="AFB55" s="10"/>
      <c r="AFC55" s="10"/>
      <c r="AFD55" s="10"/>
      <c r="AFE55" s="10"/>
      <c r="AFF55" s="10"/>
      <c r="AFG55" s="10"/>
      <c r="AFH55" s="10"/>
      <c r="AFI55" s="10"/>
      <c r="AFJ55" s="10"/>
      <c r="AFK55" s="10"/>
      <c r="AFL55" s="10"/>
      <c r="AFM55" s="10"/>
      <c r="AFN55" s="10"/>
      <c r="AFO55" s="10"/>
      <c r="AFP55" s="10"/>
      <c r="AFQ55" s="10"/>
      <c r="AFR55" s="10"/>
      <c r="AFS55" s="10"/>
      <c r="AFT55" s="10"/>
      <c r="AFU55" s="10"/>
      <c r="AFV55" s="10"/>
      <c r="AFW55" s="10"/>
      <c r="AFX55" s="10"/>
      <c r="AFY55" s="10"/>
      <c r="AFZ55" s="10"/>
      <c r="AGA55" s="10"/>
      <c r="AGB55" s="10"/>
      <c r="AGC55" s="10"/>
      <c r="AGD55" s="10"/>
      <c r="AGE55" s="10"/>
      <c r="AGF55" s="10"/>
      <c r="AGG55" s="10"/>
      <c r="AGH55" s="10"/>
      <c r="AGI55" s="10"/>
      <c r="AGJ55" s="10"/>
      <c r="AGK55" s="10"/>
      <c r="AGL55" s="10"/>
      <c r="AGM55" s="10"/>
      <c r="AGN55" s="10"/>
      <c r="AGO55" s="10"/>
      <c r="AGP55" s="10"/>
      <c r="AGQ55" s="10"/>
      <c r="AGR55" s="10"/>
      <c r="AGS55" s="10"/>
      <c r="AGT55" s="10"/>
      <c r="AGU55" s="10"/>
      <c r="AGV55" s="10"/>
      <c r="AGW55" s="10"/>
      <c r="AGX55" s="10"/>
      <c r="AGY55" s="10"/>
      <c r="AGZ55" s="10"/>
      <c r="AHA55" s="10"/>
      <c r="AHB55" s="10"/>
      <c r="AHC55" s="10"/>
      <c r="AHD55" s="10"/>
      <c r="AHE55" s="10"/>
      <c r="AHF55" s="10"/>
      <c r="AHG55" s="10"/>
      <c r="AHH55" s="10"/>
      <c r="AHI55" s="10"/>
      <c r="AHJ55" s="10"/>
      <c r="AHK55" s="10"/>
      <c r="AHL55" s="10"/>
      <c r="AHM55" s="10"/>
      <c r="AHN55" s="10"/>
      <c r="AHO55" s="10"/>
      <c r="AHP55" s="10"/>
      <c r="AHQ55" s="10"/>
      <c r="AHR55" s="10"/>
      <c r="AHS55" s="10"/>
      <c r="AHT55" s="10"/>
      <c r="AHU55" s="10"/>
      <c r="AHV55" s="10"/>
      <c r="AHW55" s="10"/>
      <c r="AHX55" s="10"/>
      <c r="AHY55" s="10"/>
      <c r="AHZ55" s="10"/>
      <c r="AIA55" s="10"/>
      <c r="AIB55" s="10"/>
      <c r="AIC55" s="10"/>
      <c r="AID55" s="10"/>
      <c r="AIE55" s="10"/>
      <c r="AIF55" s="10"/>
      <c r="AIG55" s="10"/>
      <c r="AIH55" s="10"/>
      <c r="AII55" s="10"/>
      <c r="AIJ55" s="10"/>
      <c r="AIK55" s="10"/>
      <c r="AIL55" s="10"/>
      <c r="AIM55" s="10"/>
      <c r="AIN55" s="10"/>
      <c r="AIO55" s="10"/>
      <c r="AIP55" s="10"/>
      <c r="AIQ55" s="10"/>
      <c r="AIR55" s="10"/>
      <c r="AIS55" s="10"/>
      <c r="AIT55" s="10"/>
      <c r="AIU55" s="10"/>
      <c r="AIV55" s="10"/>
      <c r="AIW55" s="10"/>
      <c r="AIX55" s="10"/>
      <c r="AIY55" s="10"/>
      <c r="AIZ55" s="10"/>
      <c r="AJA55" s="10"/>
      <c r="AJB55" s="10"/>
      <c r="AJC55" s="10"/>
      <c r="AJD55" s="10"/>
      <c r="AJE55" s="10"/>
      <c r="AJF55" s="10"/>
      <c r="AJG55" s="10"/>
      <c r="AJH55" s="10"/>
      <c r="AJI55" s="10"/>
      <c r="AJJ55" s="10"/>
      <c r="AJK55" s="10"/>
      <c r="AJL55" s="10"/>
      <c r="AJM55" s="10"/>
      <c r="AJN55" s="10"/>
      <c r="AJO55" s="10"/>
      <c r="AJP55" s="10"/>
      <c r="AJQ55" s="10"/>
      <c r="AJR55" s="10"/>
      <c r="AJS55" s="10"/>
      <c r="AJT55" s="10"/>
      <c r="AJU55" s="10"/>
      <c r="AJV55" s="10"/>
      <c r="AJW55" s="10"/>
      <c r="AJX55" s="10"/>
      <c r="AJY55" s="10"/>
      <c r="AJZ55" s="10"/>
      <c r="AKA55" s="10"/>
      <c r="AKB55" s="10"/>
      <c r="AKC55" s="10"/>
      <c r="AKD55" s="10"/>
      <c r="AKE55" s="10"/>
      <c r="AKF55" s="10"/>
      <c r="AKG55" s="10"/>
      <c r="AKH55" s="10"/>
      <c r="AKI55" s="10"/>
      <c r="AKJ55" s="10"/>
      <c r="AKK55" s="10"/>
      <c r="AKL55" s="10"/>
      <c r="AKM55" s="10"/>
      <c r="AKN55" s="10"/>
      <c r="AKO55" s="10"/>
      <c r="AKP55" s="10"/>
      <c r="AKQ55" s="10"/>
      <c r="AKR55" s="10"/>
      <c r="AKS55" s="10"/>
      <c r="AKT55" s="10"/>
      <c r="AKU55" s="10"/>
      <c r="AKV55" s="10"/>
      <c r="AKW55" s="10"/>
      <c r="AKX55" s="10"/>
      <c r="AKY55" s="10"/>
      <c r="AKZ55" s="10"/>
      <c r="ALA55" s="10"/>
      <c r="ALB55" s="10"/>
      <c r="ALC55" s="10"/>
      <c r="ALD55" s="10"/>
      <c r="ALE55" s="10"/>
      <c r="ALF55" s="10"/>
      <c r="ALG55" s="10"/>
      <c r="ALH55" s="10"/>
      <c r="ALI55" s="10"/>
      <c r="ALJ55" s="10"/>
      <c r="ALK55" s="10"/>
      <c r="ALL55" s="10"/>
      <c r="ALM55" s="10"/>
      <c r="ALN55" s="10"/>
      <c r="ALO55" s="10"/>
      <c r="ALP55" s="10"/>
      <c r="ALQ55" s="10"/>
      <c r="ALR55" s="10"/>
      <c r="ALS55" s="10"/>
      <c r="ALT55" s="10"/>
      <c r="ALU55" s="10"/>
      <c r="ALV55" s="10"/>
      <c r="ALW55" s="10"/>
      <c r="ALX55" s="10"/>
      <c r="ALY55" s="10"/>
      <c r="ALZ55" s="10"/>
      <c r="AMA55" s="10"/>
      <c r="AMB55" s="10"/>
      <c r="AMC55" s="10"/>
      <c r="AMD55" s="10"/>
      <c r="AME55" s="10"/>
      <c r="AMF55" s="10"/>
      <c r="AMG55" s="10"/>
      <c r="AMH55" s="10"/>
      <c r="AMI55" s="10"/>
      <c r="AMJ55" s="10"/>
    </row>
    <row r="56" spans="1:1024" s="9" customFormat="1" ht="76.5" customHeight="1" x14ac:dyDescent="0.15">
      <c r="A56" s="109"/>
      <c r="B56" s="151"/>
      <c r="C56" s="143"/>
      <c r="D56" s="20"/>
      <c r="E56" s="123" t="s">
        <v>139</v>
      </c>
      <c r="F56" s="124"/>
      <c r="G56" s="78"/>
      <c r="H56" s="96"/>
      <c r="I56" s="93"/>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c r="IW56" s="10"/>
      <c r="IX56" s="10"/>
      <c r="IY56" s="10"/>
      <c r="IZ56" s="10"/>
      <c r="JA56" s="10"/>
      <c r="JB56" s="10"/>
      <c r="JC56" s="10"/>
      <c r="JD56" s="10"/>
      <c r="JE56" s="10"/>
      <c r="JF56" s="10"/>
      <c r="JG56" s="10"/>
      <c r="JH56" s="10"/>
      <c r="JI56" s="10"/>
      <c r="JJ56" s="10"/>
      <c r="JK56" s="10"/>
      <c r="JL56" s="10"/>
      <c r="JM56" s="10"/>
      <c r="JN56" s="10"/>
      <c r="JO56" s="10"/>
      <c r="JP56" s="10"/>
      <c r="JQ56" s="10"/>
      <c r="JR56" s="10"/>
      <c r="JS56" s="10"/>
      <c r="JT56" s="10"/>
      <c r="JU56" s="10"/>
      <c r="JV56" s="10"/>
      <c r="JW56" s="10"/>
      <c r="JX56" s="10"/>
      <c r="JY56" s="10"/>
      <c r="JZ56" s="10"/>
      <c r="KA56" s="10"/>
      <c r="KB56" s="10"/>
      <c r="KC56" s="10"/>
      <c r="KD56" s="10"/>
      <c r="KE56" s="10"/>
      <c r="KF56" s="10"/>
      <c r="KG56" s="10"/>
      <c r="KH56" s="10"/>
      <c r="KI56" s="10"/>
      <c r="KJ56" s="10"/>
      <c r="KK56" s="10"/>
      <c r="KL56" s="10"/>
      <c r="KM56" s="10"/>
      <c r="KN56" s="10"/>
      <c r="KO56" s="10"/>
      <c r="KP56" s="10"/>
      <c r="KQ56" s="10"/>
      <c r="KR56" s="10"/>
      <c r="KS56" s="10"/>
      <c r="KT56" s="10"/>
      <c r="KU56" s="10"/>
      <c r="KV56" s="10"/>
      <c r="KW56" s="10"/>
      <c r="KX56" s="10"/>
      <c r="KY56" s="10"/>
      <c r="KZ56" s="10"/>
      <c r="LA56" s="10"/>
      <c r="LB56" s="10"/>
      <c r="LC56" s="10"/>
      <c r="LD56" s="10"/>
      <c r="LE56" s="10"/>
      <c r="LF56" s="10"/>
      <c r="LG56" s="10"/>
      <c r="LH56" s="10"/>
      <c r="LI56" s="10"/>
      <c r="LJ56" s="10"/>
      <c r="LK56" s="10"/>
      <c r="LL56" s="10"/>
      <c r="LM56" s="10"/>
      <c r="LN56" s="10"/>
      <c r="LO56" s="10"/>
      <c r="LP56" s="10"/>
      <c r="LQ56" s="10"/>
      <c r="LR56" s="10"/>
      <c r="LS56" s="10"/>
      <c r="LT56" s="10"/>
      <c r="LU56" s="10"/>
      <c r="LV56" s="10"/>
      <c r="LW56" s="10"/>
      <c r="LX56" s="10"/>
      <c r="LY56" s="10"/>
      <c r="LZ56" s="10"/>
      <c r="MA56" s="10"/>
      <c r="MB56" s="10"/>
      <c r="MC56" s="10"/>
      <c r="MD56" s="10"/>
      <c r="ME56" s="10"/>
      <c r="MF56" s="10"/>
      <c r="MG56" s="10"/>
      <c r="MH56" s="10"/>
      <c r="MI56" s="10"/>
      <c r="MJ56" s="10"/>
      <c r="MK56" s="10"/>
      <c r="ML56" s="10"/>
      <c r="MM56" s="10"/>
      <c r="MN56" s="10"/>
      <c r="MO56" s="10"/>
      <c r="MP56" s="10"/>
      <c r="MQ56" s="10"/>
      <c r="MR56" s="10"/>
      <c r="MS56" s="10"/>
      <c r="MT56" s="10"/>
      <c r="MU56" s="10"/>
      <c r="MV56" s="10"/>
      <c r="MW56" s="10"/>
      <c r="MX56" s="10"/>
      <c r="MY56" s="10"/>
      <c r="MZ56" s="10"/>
      <c r="NA56" s="10"/>
      <c r="NB56" s="10"/>
      <c r="NC56" s="10"/>
      <c r="ND56" s="10"/>
      <c r="NE56" s="10"/>
      <c r="NF56" s="10"/>
      <c r="NG56" s="10"/>
      <c r="NH56" s="10"/>
      <c r="NI56" s="10"/>
      <c r="NJ56" s="10"/>
      <c r="NK56" s="10"/>
      <c r="NL56" s="10"/>
      <c r="NM56" s="10"/>
      <c r="NN56" s="10"/>
      <c r="NO56" s="10"/>
      <c r="NP56" s="10"/>
      <c r="NQ56" s="10"/>
      <c r="NR56" s="10"/>
      <c r="NS56" s="10"/>
      <c r="NT56" s="10"/>
      <c r="NU56" s="10"/>
      <c r="NV56" s="10"/>
      <c r="NW56" s="10"/>
      <c r="NX56" s="10"/>
      <c r="NY56" s="10"/>
      <c r="NZ56" s="10"/>
      <c r="OA56" s="10"/>
      <c r="OB56" s="10"/>
      <c r="OC56" s="10"/>
      <c r="OD56" s="10"/>
      <c r="OE56" s="10"/>
      <c r="OF56" s="10"/>
      <c r="OG56" s="10"/>
      <c r="OH56" s="10"/>
      <c r="OI56" s="10"/>
      <c r="OJ56" s="10"/>
      <c r="OK56" s="10"/>
      <c r="OL56" s="10"/>
      <c r="OM56" s="10"/>
      <c r="ON56" s="10"/>
      <c r="OO56" s="10"/>
      <c r="OP56" s="10"/>
      <c r="OQ56" s="10"/>
      <c r="OR56" s="10"/>
      <c r="OS56" s="10"/>
      <c r="OT56" s="10"/>
      <c r="OU56" s="10"/>
      <c r="OV56" s="10"/>
      <c r="OW56" s="10"/>
      <c r="OX56" s="10"/>
      <c r="OY56" s="10"/>
      <c r="OZ56" s="10"/>
      <c r="PA56" s="10"/>
      <c r="PB56" s="10"/>
      <c r="PC56" s="10"/>
      <c r="PD56" s="10"/>
      <c r="PE56" s="10"/>
      <c r="PF56" s="10"/>
      <c r="PG56" s="10"/>
      <c r="PH56" s="10"/>
      <c r="PI56" s="10"/>
      <c r="PJ56" s="10"/>
      <c r="PK56" s="10"/>
      <c r="PL56" s="10"/>
      <c r="PM56" s="10"/>
      <c r="PN56" s="10"/>
      <c r="PO56" s="10"/>
      <c r="PP56" s="10"/>
      <c r="PQ56" s="10"/>
      <c r="PR56" s="10"/>
      <c r="PS56" s="10"/>
      <c r="PT56" s="10"/>
      <c r="PU56" s="10"/>
      <c r="PV56" s="10"/>
      <c r="PW56" s="10"/>
      <c r="PX56" s="10"/>
      <c r="PY56" s="10"/>
      <c r="PZ56" s="10"/>
      <c r="QA56" s="10"/>
      <c r="QB56" s="10"/>
      <c r="QC56" s="10"/>
      <c r="QD56" s="10"/>
      <c r="QE56" s="10"/>
      <c r="QF56" s="10"/>
      <c r="QG56" s="10"/>
      <c r="QH56" s="10"/>
      <c r="QI56" s="10"/>
      <c r="QJ56" s="10"/>
      <c r="QK56" s="10"/>
      <c r="QL56" s="10"/>
      <c r="QM56" s="10"/>
      <c r="QN56" s="10"/>
      <c r="QO56" s="10"/>
      <c r="QP56" s="10"/>
      <c r="QQ56" s="10"/>
      <c r="QR56" s="10"/>
      <c r="QS56" s="10"/>
      <c r="QT56" s="10"/>
      <c r="QU56" s="10"/>
      <c r="QV56" s="10"/>
      <c r="QW56" s="10"/>
      <c r="QX56" s="10"/>
      <c r="QY56" s="10"/>
      <c r="QZ56" s="10"/>
      <c r="RA56" s="10"/>
      <c r="RB56" s="10"/>
      <c r="RC56" s="10"/>
      <c r="RD56" s="10"/>
      <c r="RE56" s="10"/>
      <c r="RF56" s="10"/>
      <c r="RG56" s="10"/>
      <c r="RH56" s="10"/>
      <c r="RI56" s="10"/>
      <c r="RJ56" s="10"/>
      <c r="RK56" s="10"/>
      <c r="RL56" s="10"/>
      <c r="RM56" s="10"/>
      <c r="RN56" s="10"/>
      <c r="RO56" s="10"/>
      <c r="RP56" s="10"/>
      <c r="RQ56" s="10"/>
      <c r="RR56" s="10"/>
      <c r="RS56" s="10"/>
      <c r="RT56" s="10"/>
      <c r="RU56" s="10"/>
      <c r="RV56" s="10"/>
      <c r="RW56" s="10"/>
      <c r="RX56" s="10"/>
      <c r="RY56" s="10"/>
      <c r="RZ56" s="10"/>
      <c r="SA56" s="10"/>
      <c r="SB56" s="10"/>
      <c r="SC56" s="10"/>
      <c r="SD56" s="10"/>
      <c r="SE56" s="10"/>
      <c r="SF56" s="10"/>
      <c r="SG56" s="10"/>
      <c r="SH56" s="10"/>
      <c r="SI56" s="10"/>
      <c r="SJ56" s="10"/>
      <c r="SK56" s="10"/>
      <c r="SL56" s="10"/>
      <c r="SM56" s="10"/>
      <c r="SN56" s="10"/>
      <c r="SO56" s="10"/>
      <c r="SP56" s="10"/>
      <c r="SQ56" s="10"/>
      <c r="SR56" s="10"/>
      <c r="SS56" s="10"/>
      <c r="ST56" s="10"/>
      <c r="SU56" s="10"/>
      <c r="SV56" s="10"/>
      <c r="SW56" s="10"/>
      <c r="SX56" s="10"/>
      <c r="SY56" s="10"/>
      <c r="SZ56" s="10"/>
      <c r="TA56" s="10"/>
      <c r="TB56" s="10"/>
      <c r="TC56" s="10"/>
      <c r="TD56" s="10"/>
      <c r="TE56" s="10"/>
      <c r="TF56" s="10"/>
      <c r="TG56" s="10"/>
      <c r="TH56" s="10"/>
      <c r="TI56" s="10"/>
      <c r="TJ56" s="10"/>
      <c r="TK56" s="10"/>
      <c r="TL56" s="10"/>
      <c r="TM56" s="10"/>
      <c r="TN56" s="10"/>
      <c r="TO56" s="10"/>
      <c r="TP56" s="10"/>
      <c r="TQ56" s="10"/>
      <c r="TR56" s="10"/>
      <c r="TS56" s="10"/>
      <c r="TT56" s="10"/>
      <c r="TU56" s="10"/>
      <c r="TV56" s="10"/>
      <c r="TW56" s="10"/>
      <c r="TX56" s="10"/>
      <c r="TY56" s="10"/>
      <c r="TZ56" s="10"/>
      <c r="UA56" s="10"/>
      <c r="UB56" s="10"/>
      <c r="UC56" s="10"/>
      <c r="UD56" s="10"/>
      <c r="UE56" s="10"/>
      <c r="UF56" s="10"/>
      <c r="UG56" s="10"/>
      <c r="UH56" s="10"/>
      <c r="UI56" s="10"/>
      <c r="UJ56" s="10"/>
      <c r="UK56" s="10"/>
      <c r="UL56" s="10"/>
      <c r="UM56" s="10"/>
      <c r="UN56" s="10"/>
      <c r="UO56" s="10"/>
      <c r="UP56" s="10"/>
      <c r="UQ56" s="10"/>
      <c r="UR56" s="10"/>
      <c r="US56" s="10"/>
      <c r="UT56" s="10"/>
      <c r="UU56" s="10"/>
      <c r="UV56" s="10"/>
      <c r="UW56" s="10"/>
      <c r="UX56" s="10"/>
      <c r="UY56" s="10"/>
      <c r="UZ56" s="10"/>
      <c r="VA56" s="10"/>
      <c r="VB56" s="10"/>
      <c r="VC56" s="10"/>
      <c r="VD56" s="10"/>
      <c r="VE56" s="10"/>
      <c r="VF56" s="10"/>
      <c r="VG56" s="10"/>
      <c r="VH56" s="10"/>
      <c r="VI56" s="10"/>
      <c r="VJ56" s="10"/>
      <c r="VK56" s="10"/>
      <c r="VL56" s="10"/>
      <c r="VM56" s="10"/>
      <c r="VN56" s="10"/>
      <c r="VO56" s="10"/>
      <c r="VP56" s="10"/>
      <c r="VQ56" s="10"/>
      <c r="VR56" s="10"/>
      <c r="VS56" s="10"/>
      <c r="VT56" s="10"/>
      <c r="VU56" s="10"/>
      <c r="VV56" s="10"/>
      <c r="VW56" s="10"/>
      <c r="VX56" s="10"/>
      <c r="VY56" s="10"/>
      <c r="VZ56" s="10"/>
      <c r="WA56" s="10"/>
      <c r="WB56" s="10"/>
      <c r="WC56" s="10"/>
      <c r="WD56" s="10"/>
      <c r="WE56" s="10"/>
      <c r="WF56" s="10"/>
      <c r="WG56" s="10"/>
      <c r="WH56" s="10"/>
      <c r="WI56" s="10"/>
      <c r="WJ56" s="10"/>
      <c r="WK56" s="10"/>
      <c r="WL56" s="10"/>
      <c r="WM56" s="10"/>
      <c r="WN56" s="10"/>
      <c r="WO56" s="10"/>
      <c r="WP56" s="10"/>
      <c r="WQ56" s="10"/>
      <c r="WR56" s="10"/>
      <c r="WS56" s="10"/>
      <c r="WT56" s="10"/>
      <c r="WU56" s="10"/>
      <c r="WV56" s="10"/>
      <c r="WW56" s="10"/>
      <c r="WX56" s="10"/>
      <c r="WY56" s="10"/>
      <c r="WZ56" s="10"/>
      <c r="XA56" s="10"/>
      <c r="XB56" s="10"/>
      <c r="XC56" s="10"/>
      <c r="XD56" s="10"/>
      <c r="XE56" s="10"/>
      <c r="XF56" s="10"/>
      <c r="XG56" s="10"/>
      <c r="XH56" s="10"/>
      <c r="XI56" s="10"/>
      <c r="XJ56" s="10"/>
      <c r="XK56" s="10"/>
      <c r="XL56" s="10"/>
      <c r="XM56" s="10"/>
      <c r="XN56" s="10"/>
      <c r="XO56" s="10"/>
      <c r="XP56" s="10"/>
      <c r="XQ56" s="10"/>
      <c r="XR56" s="10"/>
      <c r="XS56" s="10"/>
      <c r="XT56" s="10"/>
      <c r="XU56" s="10"/>
      <c r="XV56" s="10"/>
      <c r="XW56" s="10"/>
      <c r="XX56" s="10"/>
      <c r="XY56" s="10"/>
      <c r="XZ56" s="10"/>
      <c r="YA56" s="10"/>
      <c r="YB56" s="10"/>
      <c r="YC56" s="10"/>
      <c r="YD56" s="10"/>
      <c r="YE56" s="10"/>
      <c r="YF56" s="10"/>
      <c r="YG56" s="10"/>
      <c r="YH56" s="10"/>
      <c r="YI56" s="10"/>
      <c r="YJ56" s="10"/>
      <c r="YK56" s="10"/>
      <c r="YL56" s="10"/>
      <c r="YM56" s="10"/>
      <c r="YN56" s="10"/>
      <c r="YO56" s="10"/>
      <c r="YP56" s="10"/>
      <c r="YQ56" s="10"/>
      <c r="YR56" s="10"/>
      <c r="YS56" s="10"/>
      <c r="YT56" s="10"/>
      <c r="YU56" s="10"/>
      <c r="YV56" s="10"/>
      <c r="YW56" s="10"/>
      <c r="YX56" s="10"/>
      <c r="YY56" s="10"/>
      <c r="YZ56" s="10"/>
      <c r="ZA56" s="10"/>
      <c r="ZB56" s="10"/>
      <c r="ZC56" s="10"/>
      <c r="ZD56" s="10"/>
      <c r="ZE56" s="10"/>
      <c r="ZF56" s="10"/>
      <c r="ZG56" s="10"/>
      <c r="ZH56" s="10"/>
      <c r="ZI56" s="10"/>
      <c r="ZJ56" s="10"/>
      <c r="ZK56" s="10"/>
      <c r="ZL56" s="10"/>
      <c r="ZM56" s="10"/>
      <c r="ZN56" s="10"/>
      <c r="ZO56" s="10"/>
      <c r="ZP56" s="10"/>
      <c r="ZQ56" s="10"/>
      <c r="ZR56" s="10"/>
      <c r="ZS56" s="10"/>
      <c r="ZT56" s="10"/>
      <c r="ZU56" s="10"/>
      <c r="ZV56" s="10"/>
      <c r="ZW56" s="10"/>
      <c r="ZX56" s="10"/>
      <c r="ZY56" s="10"/>
      <c r="ZZ56" s="10"/>
      <c r="AAA56" s="10"/>
      <c r="AAB56" s="10"/>
      <c r="AAC56" s="10"/>
      <c r="AAD56" s="10"/>
      <c r="AAE56" s="10"/>
      <c r="AAF56" s="10"/>
      <c r="AAG56" s="10"/>
      <c r="AAH56" s="10"/>
      <c r="AAI56" s="10"/>
      <c r="AAJ56" s="10"/>
      <c r="AAK56" s="10"/>
      <c r="AAL56" s="10"/>
      <c r="AAM56" s="10"/>
      <c r="AAN56" s="10"/>
      <c r="AAO56" s="10"/>
      <c r="AAP56" s="10"/>
      <c r="AAQ56" s="10"/>
      <c r="AAR56" s="10"/>
      <c r="AAS56" s="10"/>
      <c r="AAT56" s="10"/>
      <c r="AAU56" s="10"/>
      <c r="AAV56" s="10"/>
      <c r="AAW56" s="10"/>
      <c r="AAX56" s="10"/>
      <c r="AAY56" s="10"/>
      <c r="AAZ56" s="10"/>
      <c r="ABA56" s="10"/>
      <c r="ABB56" s="10"/>
      <c r="ABC56" s="10"/>
      <c r="ABD56" s="10"/>
      <c r="ABE56" s="10"/>
      <c r="ABF56" s="10"/>
      <c r="ABG56" s="10"/>
      <c r="ABH56" s="10"/>
      <c r="ABI56" s="10"/>
      <c r="ABJ56" s="10"/>
      <c r="ABK56" s="10"/>
      <c r="ABL56" s="10"/>
      <c r="ABM56" s="10"/>
      <c r="ABN56" s="10"/>
      <c r="ABO56" s="10"/>
      <c r="ABP56" s="10"/>
      <c r="ABQ56" s="10"/>
      <c r="ABR56" s="10"/>
      <c r="ABS56" s="10"/>
      <c r="ABT56" s="10"/>
      <c r="ABU56" s="10"/>
      <c r="ABV56" s="10"/>
      <c r="ABW56" s="10"/>
      <c r="ABX56" s="10"/>
      <c r="ABY56" s="10"/>
      <c r="ABZ56" s="10"/>
      <c r="ACA56" s="10"/>
      <c r="ACB56" s="10"/>
      <c r="ACC56" s="10"/>
      <c r="ACD56" s="10"/>
      <c r="ACE56" s="10"/>
      <c r="ACF56" s="10"/>
      <c r="ACG56" s="10"/>
      <c r="ACH56" s="10"/>
      <c r="ACI56" s="10"/>
      <c r="ACJ56" s="10"/>
      <c r="ACK56" s="10"/>
      <c r="ACL56" s="10"/>
      <c r="ACM56" s="10"/>
      <c r="ACN56" s="10"/>
      <c r="ACO56" s="10"/>
      <c r="ACP56" s="10"/>
      <c r="ACQ56" s="10"/>
      <c r="ACR56" s="10"/>
      <c r="ACS56" s="10"/>
      <c r="ACT56" s="10"/>
      <c r="ACU56" s="10"/>
      <c r="ACV56" s="10"/>
      <c r="ACW56" s="10"/>
      <c r="ACX56" s="10"/>
      <c r="ACY56" s="10"/>
      <c r="ACZ56" s="10"/>
      <c r="ADA56" s="10"/>
      <c r="ADB56" s="10"/>
      <c r="ADC56" s="10"/>
      <c r="ADD56" s="10"/>
      <c r="ADE56" s="10"/>
      <c r="ADF56" s="10"/>
      <c r="ADG56" s="10"/>
      <c r="ADH56" s="10"/>
      <c r="ADI56" s="10"/>
      <c r="ADJ56" s="10"/>
      <c r="ADK56" s="10"/>
      <c r="ADL56" s="10"/>
      <c r="ADM56" s="10"/>
      <c r="ADN56" s="10"/>
      <c r="ADO56" s="10"/>
      <c r="ADP56" s="10"/>
      <c r="ADQ56" s="10"/>
      <c r="ADR56" s="10"/>
      <c r="ADS56" s="10"/>
      <c r="ADT56" s="10"/>
      <c r="ADU56" s="10"/>
      <c r="ADV56" s="10"/>
      <c r="ADW56" s="10"/>
      <c r="ADX56" s="10"/>
      <c r="ADY56" s="10"/>
      <c r="ADZ56" s="10"/>
      <c r="AEA56" s="10"/>
      <c r="AEB56" s="10"/>
      <c r="AEC56" s="10"/>
      <c r="AED56" s="10"/>
      <c r="AEE56" s="10"/>
      <c r="AEF56" s="10"/>
      <c r="AEG56" s="10"/>
      <c r="AEH56" s="10"/>
      <c r="AEI56" s="10"/>
      <c r="AEJ56" s="10"/>
      <c r="AEK56" s="10"/>
      <c r="AEL56" s="10"/>
      <c r="AEM56" s="10"/>
      <c r="AEN56" s="10"/>
      <c r="AEO56" s="10"/>
      <c r="AEP56" s="10"/>
      <c r="AEQ56" s="10"/>
      <c r="AER56" s="10"/>
      <c r="AES56" s="10"/>
      <c r="AET56" s="10"/>
      <c r="AEU56" s="10"/>
      <c r="AEV56" s="10"/>
      <c r="AEW56" s="10"/>
      <c r="AEX56" s="10"/>
      <c r="AEY56" s="10"/>
      <c r="AEZ56" s="10"/>
      <c r="AFA56" s="10"/>
      <c r="AFB56" s="10"/>
      <c r="AFC56" s="10"/>
      <c r="AFD56" s="10"/>
      <c r="AFE56" s="10"/>
      <c r="AFF56" s="10"/>
      <c r="AFG56" s="10"/>
      <c r="AFH56" s="10"/>
      <c r="AFI56" s="10"/>
      <c r="AFJ56" s="10"/>
      <c r="AFK56" s="10"/>
      <c r="AFL56" s="10"/>
      <c r="AFM56" s="10"/>
      <c r="AFN56" s="10"/>
      <c r="AFO56" s="10"/>
      <c r="AFP56" s="10"/>
      <c r="AFQ56" s="10"/>
      <c r="AFR56" s="10"/>
      <c r="AFS56" s="10"/>
      <c r="AFT56" s="10"/>
      <c r="AFU56" s="10"/>
      <c r="AFV56" s="10"/>
      <c r="AFW56" s="10"/>
      <c r="AFX56" s="10"/>
      <c r="AFY56" s="10"/>
      <c r="AFZ56" s="10"/>
      <c r="AGA56" s="10"/>
      <c r="AGB56" s="10"/>
      <c r="AGC56" s="10"/>
      <c r="AGD56" s="10"/>
      <c r="AGE56" s="10"/>
      <c r="AGF56" s="10"/>
      <c r="AGG56" s="10"/>
      <c r="AGH56" s="10"/>
      <c r="AGI56" s="10"/>
      <c r="AGJ56" s="10"/>
      <c r="AGK56" s="10"/>
      <c r="AGL56" s="10"/>
      <c r="AGM56" s="10"/>
      <c r="AGN56" s="10"/>
      <c r="AGO56" s="10"/>
      <c r="AGP56" s="10"/>
      <c r="AGQ56" s="10"/>
      <c r="AGR56" s="10"/>
      <c r="AGS56" s="10"/>
      <c r="AGT56" s="10"/>
      <c r="AGU56" s="10"/>
      <c r="AGV56" s="10"/>
      <c r="AGW56" s="10"/>
      <c r="AGX56" s="10"/>
      <c r="AGY56" s="10"/>
      <c r="AGZ56" s="10"/>
      <c r="AHA56" s="10"/>
      <c r="AHB56" s="10"/>
      <c r="AHC56" s="10"/>
      <c r="AHD56" s="10"/>
      <c r="AHE56" s="10"/>
      <c r="AHF56" s="10"/>
      <c r="AHG56" s="10"/>
      <c r="AHH56" s="10"/>
      <c r="AHI56" s="10"/>
      <c r="AHJ56" s="10"/>
      <c r="AHK56" s="10"/>
      <c r="AHL56" s="10"/>
      <c r="AHM56" s="10"/>
      <c r="AHN56" s="10"/>
      <c r="AHO56" s="10"/>
      <c r="AHP56" s="10"/>
      <c r="AHQ56" s="10"/>
      <c r="AHR56" s="10"/>
      <c r="AHS56" s="10"/>
      <c r="AHT56" s="10"/>
      <c r="AHU56" s="10"/>
      <c r="AHV56" s="10"/>
      <c r="AHW56" s="10"/>
      <c r="AHX56" s="10"/>
      <c r="AHY56" s="10"/>
      <c r="AHZ56" s="10"/>
      <c r="AIA56" s="10"/>
      <c r="AIB56" s="10"/>
      <c r="AIC56" s="10"/>
      <c r="AID56" s="10"/>
      <c r="AIE56" s="10"/>
      <c r="AIF56" s="10"/>
      <c r="AIG56" s="10"/>
      <c r="AIH56" s="10"/>
      <c r="AII56" s="10"/>
      <c r="AIJ56" s="10"/>
      <c r="AIK56" s="10"/>
      <c r="AIL56" s="10"/>
      <c r="AIM56" s="10"/>
      <c r="AIN56" s="10"/>
      <c r="AIO56" s="10"/>
      <c r="AIP56" s="10"/>
      <c r="AIQ56" s="10"/>
      <c r="AIR56" s="10"/>
      <c r="AIS56" s="10"/>
      <c r="AIT56" s="10"/>
      <c r="AIU56" s="10"/>
      <c r="AIV56" s="10"/>
      <c r="AIW56" s="10"/>
      <c r="AIX56" s="10"/>
      <c r="AIY56" s="10"/>
      <c r="AIZ56" s="10"/>
      <c r="AJA56" s="10"/>
      <c r="AJB56" s="10"/>
      <c r="AJC56" s="10"/>
      <c r="AJD56" s="10"/>
      <c r="AJE56" s="10"/>
      <c r="AJF56" s="10"/>
      <c r="AJG56" s="10"/>
      <c r="AJH56" s="10"/>
      <c r="AJI56" s="10"/>
      <c r="AJJ56" s="10"/>
      <c r="AJK56" s="10"/>
      <c r="AJL56" s="10"/>
      <c r="AJM56" s="10"/>
      <c r="AJN56" s="10"/>
      <c r="AJO56" s="10"/>
      <c r="AJP56" s="10"/>
      <c r="AJQ56" s="10"/>
      <c r="AJR56" s="10"/>
      <c r="AJS56" s="10"/>
      <c r="AJT56" s="10"/>
      <c r="AJU56" s="10"/>
      <c r="AJV56" s="10"/>
      <c r="AJW56" s="10"/>
      <c r="AJX56" s="10"/>
      <c r="AJY56" s="10"/>
      <c r="AJZ56" s="10"/>
      <c r="AKA56" s="10"/>
      <c r="AKB56" s="10"/>
      <c r="AKC56" s="10"/>
      <c r="AKD56" s="10"/>
      <c r="AKE56" s="10"/>
      <c r="AKF56" s="10"/>
      <c r="AKG56" s="10"/>
      <c r="AKH56" s="10"/>
      <c r="AKI56" s="10"/>
      <c r="AKJ56" s="10"/>
      <c r="AKK56" s="10"/>
      <c r="AKL56" s="10"/>
      <c r="AKM56" s="10"/>
      <c r="AKN56" s="10"/>
      <c r="AKO56" s="10"/>
      <c r="AKP56" s="10"/>
      <c r="AKQ56" s="10"/>
      <c r="AKR56" s="10"/>
      <c r="AKS56" s="10"/>
      <c r="AKT56" s="10"/>
      <c r="AKU56" s="10"/>
      <c r="AKV56" s="10"/>
      <c r="AKW56" s="10"/>
      <c r="AKX56" s="10"/>
      <c r="AKY56" s="10"/>
      <c r="AKZ56" s="10"/>
      <c r="ALA56" s="10"/>
      <c r="ALB56" s="10"/>
      <c r="ALC56" s="10"/>
      <c r="ALD56" s="10"/>
      <c r="ALE56" s="10"/>
      <c r="ALF56" s="10"/>
      <c r="ALG56" s="10"/>
      <c r="ALH56" s="10"/>
      <c r="ALI56" s="10"/>
      <c r="ALJ56" s="10"/>
      <c r="ALK56" s="10"/>
      <c r="ALL56" s="10"/>
      <c r="ALM56" s="10"/>
      <c r="ALN56" s="10"/>
      <c r="ALO56" s="10"/>
      <c r="ALP56" s="10"/>
      <c r="ALQ56" s="10"/>
      <c r="ALR56" s="10"/>
      <c r="ALS56" s="10"/>
      <c r="ALT56" s="10"/>
      <c r="ALU56" s="10"/>
      <c r="ALV56" s="10"/>
      <c r="ALW56" s="10"/>
      <c r="ALX56" s="10"/>
      <c r="ALY56" s="10"/>
      <c r="ALZ56" s="10"/>
      <c r="AMA56" s="10"/>
      <c r="AMB56" s="10"/>
      <c r="AMC56" s="10"/>
      <c r="AMD56" s="10"/>
      <c r="AME56" s="10"/>
      <c r="AMF56" s="10"/>
      <c r="AMG56" s="10"/>
      <c r="AMH56" s="10"/>
      <c r="AMI56" s="10"/>
      <c r="AMJ56" s="10"/>
    </row>
    <row r="57" spans="1:1024" s="9" customFormat="1" ht="39.75" customHeight="1" x14ac:dyDescent="0.15">
      <c r="A57" s="109"/>
      <c r="B57" s="151"/>
      <c r="C57" s="143"/>
      <c r="D57" s="21"/>
      <c r="E57" s="69" t="str">
        <f>HYPERLINK(G57, "手話検定試験受験料補助金")</f>
        <v>手話検定試験受験料補助金</v>
      </c>
      <c r="F57" s="34" t="s">
        <v>17</v>
      </c>
      <c r="G57" s="79"/>
      <c r="H57" s="96"/>
      <c r="I57" s="93"/>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c r="HX57" s="10"/>
      <c r="HY57" s="10"/>
      <c r="HZ57" s="10"/>
      <c r="IA57" s="10"/>
      <c r="IB57" s="10"/>
      <c r="IC57" s="10"/>
      <c r="ID57" s="10"/>
      <c r="IE57" s="10"/>
      <c r="IF57" s="10"/>
      <c r="IG57" s="10"/>
      <c r="IH57" s="10"/>
      <c r="II57" s="10"/>
      <c r="IJ57" s="10"/>
      <c r="IK57" s="10"/>
      <c r="IL57" s="10"/>
      <c r="IM57" s="10"/>
      <c r="IN57" s="10"/>
      <c r="IO57" s="10"/>
      <c r="IP57" s="10"/>
      <c r="IQ57" s="10"/>
      <c r="IR57" s="10"/>
      <c r="IS57" s="10"/>
      <c r="IT57" s="10"/>
      <c r="IU57" s="10"/>
      <c r="IV57" s="10"/>
      <c r="IW57" s="10"/>
      <c r="IX57" s="10"/>
      <c r="IY57" s="10"/>
      <c r="IZ57" s="10"/>
      <c r="JA57" s="10"/>
      <c r="JB57" s="10"/>
      <c r="JC57" s="10"/>
      <c r="JD57" s="10"/>
      <c r="JE57" s="10"/>
      <c r="JF57" s="10"/>
      <c r="JG57" s="10"/>
      <c r="JH57" s="10"/>
      <c r="JI57" s="10"/>
      <c r="JJ57" s="10"/>
      <c r="JK57" s="10"/>
      <c r="JL57" s="10"/>
      <c r="JM57" s="10"/>
      <c r="JN57" s="10"/>
      <c r="JO57" s="10"/>
      <c r="JP57" s="10"/>
      <c r="JQ57" s="10"/>
      <c r="JR57" s="10"/>
      <c r="JS57" s="10"/>
      <c r="JT57" s="10"/>
      <c r="JU57" s="10"/>
      <c r="JV57" s="10"/>
      <c r="JW57" s="10"/>
      <c r="JX57" s="10"/>
      <c r="JY57" s="10"/>
      <c r="JZ57" s="10"/>
      <c r="KA57" s="10"/>
      <c r="KB57" s="10"/>
      <c r="KC57" s="10"/>
      <c r="KD57" s="10"/>
      <c r="KE57" s="10"/>
      <c r="KF57" s="10"/>
      <c r="KG57" s="10"/>
      <c r="KH57" s="10"/>
      <c r="KI57" s="10"/>
      <c r="KJ57" s="10"/>
      <c r="KK57" s="10"/>
      <c r="KL57" s="10"/>
      <c r="KM57" s="10"/>
      <c r="KN57" s="10"/>
      <c r="KO57" s="10"/>
      <c r="KP57" s="10"/>
      <c r="KQ57" s="10"/>
      <c r="KR57" s="10"/>
      <c r="KS57" s="10"/>
      <c r="KT57" s="10"/>
      <c r="KU57" s="10"/>
      <c r="KV57" s="10"/>
      <c r="KW57" s="10"/>
      <c r="KX57" s="10"/>
      <c r="KY57" s="10"/>
      <c r="KZ57" s="10"/>
      <c r="LA57" s="10"/>
      <c r="LB57" s="10"/>
      <c r="LC57" s="10"/>
      <c r="LD57" s="10"/>
      <c r="LE57" s="10"/>
      <c r="LF57" s="10"/>
      <c r="LG57" s="10"/>
      <c r="LH57" s="10"/>
      <c r="LI57" s="10"/>
      <c r="LJ57" s="10"/>
      <c r="LK57" s="10"/>
      <c r="LL57" s="10"/>
      <c r="LM57" s="10"/>
      <c r="LN57" s="10"/>
      <c r="LO57" s="10"/>
      <c r="LP57" s="10"/>
      <c r="LQ57" s="10"/>
      <c r="LR57" s="10"/>
      <c r="LS57" s="10"/>
      <c r="LT57" s="10"/>
      <c r="LU57" s="10"/>
      <c r="LV57" s="10"/>
      <c r="LW57" s="10"/>
      <c r="LX57" s="10"/>
      <c r="LY57" s="10"/>
      <c r="LZ57" s="10"/>
      <c r="MA57" s="10"/>
      <c r="MB57" s="10"/>
      <c r="MC57" s="10"/>
      <c r="MD57" s="10"/>
      <c r="ME57" s="10"/>
      <c r="MF57" s="10"/>
      <c r="MG57" s="10"/>
      <c r="MH57" s="10"/>
      <c r="MI57" s="10"/>
      <c r="MJ57" s="10"/>
      <c r="MK57" s="10"/>
      <c r="ML57" s="10"/>
      <c r="MM57" s="10"/>
      <c r="MN57" s="10"/>
      <c r="MO57" s="10"/>
      <c r="MP57" s="10"/>
      <c r="MQ57" s="10"/>
      <c r="MR57" s="10"/>
      <c r="MS57" s="10"/>
      <c r="MT57" s="10"/>
      <c r="MU57" s="10"/>
      <c r="MV57" s="10"/>
      <c r="MW57" s="10"/>
      <c r="MX57" s="10"/>
      <c r="MY57" s="10"/>
      <c r="MZ57" s="10"/>
      <c r="NA57" s="10"/>
      <c r="NB57" s="10"/>
      <c r="NC57" s="10"/>
      <c r="ND57" s="10"/>
      <c r="NE57" s="10"/>
      <c r="NF57" s="10"/>
      <c r="NG57" s="10"/>
      <c r="NH57" s="10"/>
      <c r="NI57" s="10"/>
      <c r="NJ57" s="10"/>
      <c r="NK57" s="10"/>
      <c r="NL57" s="10"/>
      <c r="NM57" s="10"/>
      <c r="NN57" s="10"/>
      <c r="NO57" s="10"/>
      <c r="NP57" s="10"/>
      <c r="NQ57" s="10"/>
      <c r="NR57" s="10"/>
      <c r="NS57" s="10"/>
      <c r="NT57" s="10"/>
      <c r="NU57" s="10"/>
      <c r="NV57" s="10"/>
      <c r="NW57" s="10"/>
      <c r="NX57" s="10"/>
      <c r="NY57" s="10"/>
      <c r="NZ57" s="10"/>
      <c r="OA57" s="10"/>
      <c r="OB57" s="10"/>
      <c r="OC57" s="10"/>
      <c r="OD57" s="10"/>
      <c r="OE57" s="10"/>
      <c r="OF57" s="10"/>
      <c r="OG57" s="10"/>
      <c r="OH57" s="10"/>
      <c r="OI57" s="10"/>
      <c r="OJ57" s="10"/>
      <c r="OK57" s="10"/>
      <c r="OL57" s="10"/>
      <c r="OM57" s="10"/>
      <c r="ON57" s="10"/>
      <c r="OO57" s="10"/>
      <c r="OP57" s="10"/>
      <c r="OQ57" s="10"/>
      <c r="OR57" s="10"/>
      <c r="OS57" s="10"/>
      <c r="OT57" s="10"/>
      <c r="OU57" s="10"/>
      <c r="OV57" s="10"/>
      <c r="OW57" s="10"/>
      <c r="OX57" s="10"/>
      <c r="OY57" s="10"/>
      <c r="OZ57" s="10"/>
      <c r="PA57" s="10"/>
      <c r="PB57" s="10"/>
      <c r="PC57" s="10"/>
      <c r="PD57" s="10"/>
      <c r="PE57" s="10"/>
      <c r="PF57" s="10"/>
      <c r="PG57" s="10"/>
      <c r="PH57" s="10"/>
      <c r="PI57" s="10"/>
      <c r="PJ57" s="10"/>
      <c r="PK57" s="10"/>
      <c r="PL57" s="10"/>
      <c r="PM57" s="10"/>
      <c r="PN57" s="10"/>
      <c r="PO57" s="10"/>
      <c r="PP57" s="10"/>
      <c r="PQ57" s="10"/>
      <c r="PR57" s="10"/>
      <c r="PS57" s="10"/>
      <c r="PT57" s="10"/>
      <c r="PU57" s="10"/>
      <c r="PV57" s="10"/>
      <c r="PW57" s="10"/>
      <c r="PX57" s="10"/>
      <c r="PY57" s="10"/>
      <c r="PZ57" s="10"/>
      <c r="QA57" s="10"/>
      <c r="QB57" s="10"/>
      <c r="QC57" s="10"/>
      <c r="QD57" s="10"/>
      <c r="QE57" s="10"/>
      <c r="QF57" s="10"/>
      <c r="QG57" s="10"/>
      <c r="QH57" s="10"/>
      <c r="QI57" s="10"/>
      <c r="QJ57" s="10"/>
      <c r="QK57" s="10"/>
      <c r="QL57" s="10"/>
      <c r="QM57" s="10"/>
      <c r="QN57" s="10"/>
      <c r="QO57" s="10"/>
      <c r="QP57" s="10"/>
      <c r="QQ57" s="10"/>
      <c r="QR57" s="10"/>
      <c r="QS57" s="10"/>
      <c r="QT57" s="10"/>
      <c r="QU57" s="10"/>
      <c r="QV57" s="10"/>
      <c r="QW57" s="10"/>
      <c r="QX57" s="10"/>
      <c r="QY57" s="10"/>
      <c r="QZ57" s="10"/>
      <c r="RA57" s="10"/>
      <c r="RB57" s="10"/>
      <c r="RC57" s="10"/>
      <c r="RD57" s="10"/>
      <c r="RE57" s="10"/>
      <c r="RF57" s="10"/>
      <c r="RG57" s="10"/>
      <c r="RH57" s="10"/>
      <c r="RI57" s="10"/>
      <c r="RJ57" s="10"/>
      <c r="RK57" s="10"/>
      <c r="RL57" s="10"/>
      <c r="RM57" s="10"/>
      <c r="RN57" s="10"/>
      <c r="RO57" s="10"/>
      <c r="RP57" s="10"/>
      <c r="RQ57" s="10"/>
      <c r="RR57" s="10"/>
      <c r="RS57" s="10"/>
      <c r="RT57" s="10"/>
      <c r="RU57" s="10"/>
      <c r="RV57" s="10"/>
      <c r="RW57" s="10"/>
      <c r="RX57" s="10"/>
      <c r="RY57" s="10"/>
      <c r="RZ57" s="10"/>
      <c r="SA57" s="10"/>
      <c r="SB57" s="10"/>
      <c r="SC57" s="10"/>
      <c r="SD57" s="10"/>
      <c r="SE57" s="10"/>
      <c r="SF57" s="10"/>
      <c r="SG57" s="10"/>
      <c r="SH57" s="10"/>
      <c r="SI57" s="10"/>
      <c r="SJ57" s="10"/>
      <c r="SK57" s="10"/>
      <c r="SL57" s="10"/>
      <c r="SM57" s="10"/>
      <c r="SN57" s="10"/>
      <c r="SO57" s="10"/>
      <c r="SP57" s="10"/>
      <c r="SQ57" s="10"/>
      <c r="SR57" s="10"/>
      <c r="SS57" s="10"/>
      <c r="ST57" s="10"/>
      <c r="SU57" s="10"/>
      <c r="SV57" s="10"/>
      <c r="SW57" s="10"/>
      <c r="SX57" s="10"/>
      <c r="SY57" s="10"/>
      <c r="SZ57" s="10"/>
      <c r="TA57" s="10"/>
      <c r="TB57" s="10"/>
      <c r="TC57" s="10"/>
      <c r="TD57" s="10"/>
      <c r="TE57" s="10"/>
      <c r="TF57" s="10"/>
      <c r="TG57" s="10"/>
      <c r="TH57" s="10"/>
      <c r="TI57" s="10"/>
      <c r="TJ57" s="10"/>
      <c r="TK57" s="10"/>
      <c r="TL57" s="10"/>
      <c r="TM57" s="10"/>
      <c r="TN57" s="10"/>
      <c r="TO57" s="10"/>
      <c r="TP57" s="10"/>
      <c r="TQ57" s="10"/>
      <c r="TR57" s="10"/>
      <c r="TS57" s="10"/>
      <c r="TT57" s="10"/>
      <c r="TU57" s="10"/>
      <c r="TV57" s="10"/>
      <c r="TW57" s="10"/>
      <c r="TX57" s="10"/>
      <c r="TY57" s="10"/>
      <c r="TZ57" s="10"/>
      <c r="UA57" s="10"/>
      <c r="UB57" s="10"/>
      <c r="UC57" s="10"/>
      <c r="UD57" s="10"/>
      <c r="UE57" s="10"/>
      <c r="UF57" s="10"/>
      <c r="UG57" s="10"/>
      <c r="UH57" s="10"/>
      <c r="UI57" s="10"/>
      <c r="UJ57" s="10"/>
      <c r="UK57" s="10"/>
      <c r="UL57" s="10"/>
      <c r="UM57" s="10"/>
      <c r="UN57" s="10"/>
      <c r="UO57" s="10"/>
      <c r="UP57" s="10"/>
      <c r="UQ57" s="10"/>
      <c r="UR57" s="10"/>
      <c r="US57" s="10"/>
      <c r="UT57" s="10"/>
      <c r="UU57" s="10"/>
      <c r="UV57" s="10"/>
      <c r="UW57" s="10"/>
      <c r="UX57" s="10"/>
      <c r="UY57" s="10"/>
      <c r="UZ57" s="10"/>
      <c r="VA57" s="10"/>
      <c r="VB57" s="10"/>
      <c r="VC57" s="10"/>
      <c r="VD57" s="10"/>
      <c r="VE57" s="10"/>
      <c r="VF57" s="10"/>
      <c r="VG57" s="10"/>
      <c r="VH57" s="10"/>
      <c r="VI57" s="10"/>
      <c r="VJ57" s="10"/>
      <c r="VK57" s="10"/>
      <c r="VL57" s="10"/>
      <c r="VM57" s="10"/>
      <c r="VN57" s="10"/>
      <c r="VO57" s="10"/>
      <c r="VP57" s="10"/>
      <c r="VQ57" s="10"/>
      <c r="VR57" s="10"/>
      <c r="VS57" s="10"/>
      <c r="VT57" s="10"/>
      <c r="VU57" s="10"/>
      <c r="VV57" s="10"/>
      <c r="VW57" s="10"/>
      <c r="VX57" s="10"/>
      <c r="VY57" s="10"/>
      <c r="VZ57" s="10"/>
      <c r="WA57" s="10"/>
      <c r="WB57" s="10"/>
      <c r="WC57" s="10"/>
      <c r="WD57" s="10"/>
      <c r="WE57" s="10"/>
      <c r="WF57" s="10"/>
      <c r="WG57" s="10"/>
      <c r="WH57" s="10"/>
      <c r="WI57" s="10"/>
      <c r="WJ57" s="10"/>
      <c r="WK57" s="10"/>
      <c r="WL57" s="10"/>
      <c r="WM57" s="10"/>
      <c r="WN57" s="10"/>
      <c r="WO57" s="10"/>
      <c r="WP57" s="10"/>
      <c r="WQ57" s="10"/>
      <c r="WR57" s="10"/>
      <c r="WS57" s="10"/>
      <c r="WT57" s="10"/>
      <c r="WU57" s="10"/>
      <c r="WV57" s="10"/>
      <c r="WW57" s="10"/>
      <c r="WX57" s="10"/>
      <c r="WY57" s="10"/>
      <c r="WZ57" s="10"/>
      <c r="XA57" s="10"/>
      <c r="XB57" s="10"/>
      <c r="XC57" s="10"/>
      <c r="XD57" s="10"/>
      <c r="XE57" s="10"/>
      <c r="XF57" s="10"/>
      <c r="XG57" s="10"/>
      <c r="XH57" s="10"/>
      <c r="XI57" s="10"/>
      <c r="XJ57" s="10"/>
      <c r="XK57" s="10"/>
      <c r="XL57" s="10"/>
      <c r="XM57" s="10"/>
      <c r="XN57" s="10"/>
      <c r="XO57" s="10"/>
      <c r="XP57" s="10"/>
      <c r="XQ57" s="10"/>
      <c r="XR57" s="10"/>
      <c r="XS57" s="10"/>
      <c r="XT57" s="10"/>
      <c r="XU57" s="10"/>
      <c r="XV57" s="10"/>
      <c r="XW57" s="10"/>
      <c r="XX57" s="10"/>
      <c r="XY57" s="10"/>
      <c r="XZ57" s="10"/>
      <c r="YA57" s="10"/>
      <c r="YB57" s="10"/>
      <c r="YC57" s="10"/>
      <c r="YD57" s="10"/>
      <c r="YE57" s="10"/>
      <c r="YF57" s="10"/>
      <c r="YG57" s="10"/>
      <c r="YH57" s="10"/>
      <c r="YI57" s="10"/>
      <c r="YJ57" s="10"/>
      <c r="YK57" s="10"/>
      <c r="YL57" s="10"/>
      <c r="YM57" s="10"/>
      <c r="YN57" s="10"/>
      <c r="YO57" s="10"/>
      <c r="YP57" s="10"/>
      <c r="YQ57" s="10"/>
      <c r="YR57" s="10"/>
      <c r="YS57" s="10"/>
      <c r="YT57" s="10"/>
      <c r="YU57" s="10"/>
      <c r="YV57" s="10"/>
      <c r="YW57" s="10"/>
      <c r="YX57" s="10"/>
      <c r="YY57" s="10"/>
      <c r="YZ57" s="10"/>
      <c r="ZA57" s="10"/>
      <c r="ZB57" s="10"/>
      <c r="ZC57" s="10"/>
      <c r="ZD57" s="10"/>
      <c r="ZE57" s="10"/>
      <c r="ZF57" s="10"/>
      <c r="ZG57" s="10"/>
      <c r="ZH57" s="10"/>
      <c r="ZI57" s="10"/>
      <c r="ZJ57" s="10"/>
      <c r="ZK57" s="10"/>
      <c r="ZL57" s="10"/>
      <c r="ZM57" s="10"/>
      <c r="ZN57" s="10"/>
      <c r="ZO57" s="10"/>
      <c r="ZP57" s="10"/>
      <c r="ZQ57" s="10"/>
      <c r="ZR57" s="10"/>
      <c r="ZS57" s="10"/>
      <c r="ZT57" s="10"/>
      <c r="ZU57" s="10"/>
      <c r="ZV57" s="10"/>
      <c r="ZW57" s="10"/>
      <c r="ZX57" s="10"/>
      <c r="ZY57" s="10"/>
      <c r="ZZ57" s="10"/>
      <c r="AAA57" s="10"/>
      <c r="AAB57" s="10"/>
      <c r="AAC57" s="10"/>
      <c r="AAD57" s="10"/>
      <c r="AAE57" s="10"/>
      <c r="AAF57" s="10"/>
      <c r="AAG57" s="10"/>
      <c r="AAH57" s="10"/>
      <c r="AAI57" s="10"/>
      <c r="AAJ57" s="10"/>
      <c r="AAK57" s="10"/>
      <c r="AAL57" s="10"/>
      <c r="AAM57" s="10"/>
      <c r="AAN57" s="10"/>
      <c r="AAO57" s="10"/>
      <c r="AAP57" s="10"/>
      <c r="AAQ57" s="10"/>
      <c r="AAR57" s="10"/>
      <c r="AAS57" s="10"/>
      <c r="AAT57" s="10"/>
      <c r="AAU57" s="10"/>
      <c r="AAV57" s="10"/>
      <c r="AAW57" s="10"/>
      <c r="AAX57" s="10"/>
      <c r="AAY57" s="10"/>
      <c r="AAZ57" s="10"/>
      <c r="ABA57" s="10"/>
      <c r="ABB57" s="10"/>
      <c r="ABC57" s="10"/>
      <c r="ABD57" s="10"/>
      <c r="ABE57" s="10"/>
      <c r="ABF57" s="10"/>
      <c r="ABG57" s="10"/>
      <c r="ABH57" s="10"/>
      <c r="ABI57" s="10"/>
      <c r="ABJ57" s="10"/>
      <c r="ABK57" s="10"/>
      <c r="ABL57" s="10"/>
      <c r="ABM57" s="10"/>
      <c r="ABN57" s="10"/>
      <c r="ABO57" s="10"/>
      <c r="ABP57" s="10"/>
      <c r="ABQ57" s="10"/>
      <c r="ABR57" s="10"/>
      <c r="ABS57" s="10"/>
      <c r="ABT57" s="10"/>
      <c r="ABU57" s="10"/>
      <c r="ABV57" s="10"/>
      <c r="ABW57" s="10"/>
      <c r="ABX57" s="10"/>
      <c r="ABY57" s="10"/>
      <c r="ABZ57" s="10"/>
      <c r="ACA57" s="10"/>
      <c r="ACB57" s="10"/>
      <c r="ACC57" s="10"/>
      <c r="ACD57" s="10"/>
      <c r="ACE57" s="10"/>
      <c r="ACF57" s="10"/>
      <c r="ACG57" s="10"/>
      <c r="ACH57" s="10"/>
      <c r="ACI57" s="10"/>
      <c r="ACJ57" s="10"/>
      <c r="ACK57" s="10"/>
      <c r="ACL57" s="10"/>
      <c r="ACM57" s="10"/>
      <c r="ACN57" s="10"/>
      <c r="ACO57" s="10"/>
      <c r="ACP57" s="10"/>
      <c r="ACQ57" s="10"/>
      <c r="ACR57" s="10"/>
      <c r="ACS57" s="10"/>
      <c r="ACT57" s="10"/>
      <c r="ACU57" s="10"/>
      <c r="ACV57" s="10"/>
      <c r="ACW57" s="10"/>
      <c r="ACX57" s="10"/>
      <c r="ACY57" s="10"/>
      <c r="ACZ57" s="10"/>
      <c r="ADA57" s="10"/>
      <c r="ADB57" s="10"/>
      <c r="ADC57" s="10"/>
      <c r="ADD57" s="10"/>
      <c r="ADE57" s="10"/>
      <c r="ADF57" s="10"/>
      <c r="ADG57" s="10"/>
      <c r="ADH57" s="10"/>
      <c r="ADI57" s="10"/>
      <c r="ADJ57" s="10"/>
      <c r="ADK57" s="10"/>
      <c r="ADL57" s="10"/>
      <c r="ADM57" s="10"/>
      <c r="ADN57" s="10"/>
      <c r="ADO57" s="10"/>
      <c r="ADP57" s="10"/>
      <c r="ADQ57" s="10"/>
      <c r="ADR57" s="10"/>
      <c r="ADS57" s="10"/>
      <c r="ADT57" s="10"/>
      <c r="ADU57" s="10"/>
      <c r="ADV57" s="10"/>
      <c r="ADW57" s="10"/>
      <c r="ADX57" s="10"/>
      <c r="ADY57" s="10"/>
      <c r="ADZ57" s="10"/>
      <c r="AEA57" s="10"/>
      <c r="AEB57" s="10"/>
      <c r="AEC57" s="10"/>
      <c r="AED57" s="10"/>
      <c r="AEE57" s="10"/>
      <c r="AEF57" s="10"/>
      <c r="AEG57" s="10"/>
      <c r="AEH57" s="10"/>
      <c r="AEI57" s="10"/>
      <c r="AEJ57" s="10"/>
      <c r="AEK57" s="10"/>
      <c r="AEL57" s="10"/>
      <c r="AEM57" s="10"/>
      <c r="AEN57" s="10"/>
      <c r="AEO57" s="10"/>
      <c r="AEP57" s="10"/>
      <c r="AEQ57" s="10"/>
      <c r="AER57" s="10"/>
      <c r="AES57" s="10"/>
      <c r="AET57" s="10"/>
      <c r="AEU57" s="10"/>
      <c r="AEV57" s="10"/>
      <c r="AEW57" s="10"/>
      <c r="AEX57" s="10"/>
      <c r="AEY57" s="10"/>
      <c r="AEZ57" s="10"/>
      <c r="AFA57" s="10"/>
      <c r="AFB57" s="10"/>
      <c r="AFC57" s="10"/>
      <c r="AFD57" s="10"/>
      <c r="AFE57" s="10"/>
      <c r="AFF57" s="10"/>
      <c r="AFG57" s="10"/>
      <c r="AFH57" s="10"/>
      <c r="AFI57" s="10"/>
      <c r="AFJ57" s="10"/>
      <c r="AFK57" s="10"/>
      <c r="AFL57" s="10"/>
      <c r="AFM57" s="10"/>
      <c r="AFN57" s="10"/>
      <c r="AFO57" s="10"/>
      <c r="AFP57" s="10"/>
      <c r="AFQ57" s="10"/>
      <c r="AFR57" s="10"/>
      <c r="AFS57" s="10"/>
      <c r="AFT57" s="10"/>
      <c r="AFU57" s="10"/>
      <c r="AFV57" s="10"/>
      <c r="AFW57" s="10"/>
      <c r="AFX57" s="10"/>
      <c r="AFY57" s="10"/>
      <c r="AFZ57" s="10"/>
      <c r="AGA57" s="10"/>
      <c r="AGB57" s="10"/>
      <c r="AGC57" s="10"/>
      <c r="AGD57" s="10"/>
      <c r="AGE57" s="10"/>
      <c r="AGF57" s="10"/>
      <c r="AGG57" s="10"/>
      <c r="AGH57" s="10"/>
      <c r="AGI57" s="10"/>
      <c r="AGJ57" s="10"/>
      <c r="AGK57" s="10"/>
      <c r="AGL57" s="10"/>
      <c r="AGM57" s="10"/>
      <c r="AGN57" s="10"/>
      <c r="AGO57" s="10"/>
      <c r="AGP57" s="10"/>
      <c r="AGQ57" s="10"/>
      <c r="AGR57" s="10"/>
      <c r="AGS57" s="10"/>
      <c r="AGT57" s="10"/>
      <c r="AGU57" s="10"/>
      <c r="AGV57" s="10"/>
      <c r="AGW57" s="10"/>
      <c r="AGX57" s="10"/>
      <c r="AGY57" s="10"/>
      <c r="AGZ57" s="10"/>
      <c r="AHA57" s="10"/>
      <c r="AHB57" s="10"/>
      <c r="AHC57" s="10"/>
      <c r="AHD57" s="10"/>
      <c r="AHE57" s="10"/>
      <c r="AHF57" s="10"/>
      <c r="AHG57" s="10"/>
      <c r="AHH57" s="10"/>
      <c r="AHI57" s="10"/>
      <c r="AHJ57" s="10"/>
      <c r="AHK57" s="10"/>
      <c r="AHL57" s="10"/>
      <c r="AHM57" s="10"/>
      <c r="AHN57" s="10"/>
      <c r="AHO57" s="10"/>
      <c r="AHP57" s="10"/>
      <c r="AHQ57" s="10"/>
      <c r="AHR57" s="10"/>
      <c r="AHS57" s="10"/>
      <c r="AHT57" s="10"/>
      <c r="AHU57" s="10"/>
      <c r="AHV57" s="10"/>
      <c r="AHW57" s="10"/>
      <c r="AHX57" s="10"/>
      <c r="AHY57" s="10"/>
      <c r="AHZ57" s="10"/>
      <c r="AIA57" s="10"/>
      <c r="AIB57" s="10"/>
      <c r="AIC57" s="10"/>
      <c r="AID57" s="10"/>
      <c r="AIE57" s="10"/>
      <c r="AIF57" s="10"/>
      <c r="AIG57" s="10"/>
      <c r="AIH57" s="10"/>
      <c r="AII57" s="10"/>
      <c r="AIJ57" s="10"/>
      <c r="AIK57" s="10"/>
      <c r="AIL57" s="10"/>
      <c r="AIM57" s="10"/>
      <c r="AIN57" s="10"/>
      <c r="AIO57" s="10"/>
      <c r="AIP57" s="10"/>
      <c r="AIQ57" s="10"/>
      <c r="AIR57" s="10"/>
      <c r="AIS57" s="10"/>
      <c r="AIT57" s="10"/>
      <c r="AIU57" s="10"/>
      <c r="AIV57" s="10"/>
      <c r="AIW57" s="10"/>
      <c r="AIX57" s="10"/>
      <c r="AIY57" s="10"/>
      <c r="AIZ57" s="10"/>
      <c r="AJA57" s="10"/>
      <c r="AJB57" s="10"/>
      <c r="AJC57" s="10"/>
      <c r="AJD57" s="10"/>
      <c r="AJE57" s="10"/>
      <c r="AJF57" s="10"/>
      <c r="AJG57" s="10"/>
      <c r="AJH57" s="10"/>
      <c r="AJI57" s="10"/>
      <c r="AJJ57" s="10"/>
      <c r="AJK57" s="10"/>
      <c r="AJL57" s="10"/>
      <c r="AJM57" s="10"/>
      <c r="AJN57" s="10"/>
      <c r="AJO57" s="10"/>
      <c r="AJP57" s="10"/>
      <c r="AJQ57" s="10"/>
      <c r="AJR57" s="10"/>
      <c r="AJS57" s="10"/>
      <c r="AJT57" s="10"/>
      <c r="AJU57" s="10"/>
      <c r="AJV57" s="10"/>
      <c r="AJW57" s="10"/>
      <c r="AJX57" s="10"/>
      <c r="AJY57" s="10"/>
      <c r="AJZ57" s="10"/>
      <c r="AKA57" s="10"/>
      <c r="AKB57" s="10"/>
      <c r="AKC57" s="10"/>
      <c r="AKD57" s="10"/>
      <c r="AKE57" s="10"/>
      <c r="AKF57" s="10"/>
      <c r="AKG57" s="10"/>
      <c r="AKH57" s="10"/>
      <c r="AKI57" s="10"/>
      <c r="AKJ57" s="10"/>
      <c r="AKK57" s="10"/>
      <c r="AKL57" s="10"/>
      <c r="AKM57" s="10"/>
      <c r="AKN57" s="10"/>
      <c r="AKO57" s="10"/>
      <c r="AKP57" s="10"/>
      <c r="AKQ57" s="10"/>
      <c r="AKR57" s="10"/>
      <c r="AKS57" s="10"/>
      <c r="AKT57" s="10"/>
      <c r="AKU57" s="10"/>
      <c r="AKV57" s="10"/>
      <c r="AKW57" s="10"/>
      <c r="AKX57" s="10"/>
      <c r="AKY57" s="10"/>
      <c r="AKZ57" s="10"/>
      <c r="ALA57" s="10"/>
      <c r="ALB57" s="10"/>
      <c r="ALC57" s="10"/>
      <c r="ALD57" s="10"/>
      <c r="ALE57" s="10"/>
      <c r="ALF57" s="10"/>
      <c r="ALG57" s="10"/>
      <c r="ALH57" s="10"/>
      <c r="ALI57" s="10"/>
      <c r="ALJ57" s="10"/>
      <c r="ALK57" s="10"/>
      <c r="ALL57" s="10"/>
      <c r="ALM57" s="10"/>
      <c r="ALN57" s="10"/>
      <c r="ALO57" s="10"/>
      <c r="ALP57" s="10"/>
      <c r="ALQ57" s="10"/>
      <c r="ALR57" s="10"/>
      <c r="ALS57" s="10"/>
      <c r="ALT57" s="10"/>
      <c r="ALU57" s="10"/>
      <c r="ALV57" s="10"/>
      <c r="ALW57" s="10"/>
      <c r="ALX57" s="10"/>
      <c r="ALY57" s="10"/>
      <c r="ALZ57" s="10"/>
      <c r="AMA57" s="10"/>
      <c r="AMB57" s="10"/>
      <c r="AMC57" s="10"/>
      <c r="AMD57" s="10"/>
      <c r="AME57" s="10"/>
      <c r="AMF57" s="10"/>
      <c r="AMG57" s="10"/>
      <c r="AMH57" s="10"/>
      <c r="AMI57" s="10"/>
      <c r="AMJ57" s="10"/>
    </row>
    <row r="58" spans="1:1024" s="9" customFormat="1" ht="76.5" customHeight="1" x14ac:dyDescent="0.15">
      <c r="A58" s="109"/>
      <c r="B58" s="151"/>
      <c r="C58" s="143"/>
      <c r="D58" s="20"/>
      <c r="E58" s="123" t="s">
        <v>72</v>
      </c>
      <c r="F58" s="124"/>
      <c r="G58" s="80"/>
      <c r="H58" s="96"/>
      <c r="I58" s="93"/>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c r="HX58" s="10"/>
      <c r="HY58" s="10"/>
      <c r="HZ58" s="10"/>
      <c r="IA58" s="10"/>
      <c r="IB58" s="10"/>
      <c r="IC58" s="10"/>
      <c r="ID58" s="10"/>
      <c r="IE58" s="10"/>
      <c r="IF58" s="10"/>
      <c r="IG58" s="10"/>
      <c r="IH58" s="10"/>
      <c r="II58" s="10"/>
      <c r="IJ58" s="10"/>
      <c r="IK58" s="10"/>
      <c r="IL58" s="10"/>
      <c r="IM58" s="10"/>
      <c r="IN58" s="10"/>
      <c r="IO58" s="10"/>
      <c r="IP58" s="10"/>
      <c r="IQ58" s="10"/>
      <c r="IR58" s="10"/>
      <c r="IS58" s="10"/>
      <c r="IT58" s="10"/>
      <c r="IU58" s="10"/>
      <c r="IV58" s="10"/>
      <c r="IW58" s="10"/>
      <c r="IX58" s="10"/>
      <c r="IY58" s="10"/>
      <c r="IZ58" s="10"/>
      <c r="JA58" s="10"/>
      <c r="JB58" s="10"/>
      <c r="JC58" s="10"/>
      <c r="JD58" s="10"/>
      <c r="JE58" s="10"/>
      <c r="JF58" s="10"/>
      <c r="JG58" s="10"/>
      <c r="JH58" s="10"/>
      <c r="JI58" s="10"/>
      <c r="JJ58" s="10"/>
      <c r="JK58" s="10"/>
      <c r="JL58" s="10"/>
      <c r="JM58" s="10"/>
      <c r="JN58" s="10"/>
      <c r="JO58" s="10"/>
      <c r="JP58" s="10"/>
      <c r="JQ58" s="10"/>
      <c r="JR58" s="10"/>
      <c r="JS58" s="10"/>
      <c r="JT58" s="10"/>
      <c r="JU58" s="10"/>
      <c r="JV58" s="10"/>
      <c r="JW58" s="10"/>
      <c r="JX58" s="10"/>
      <c r="JY58" s="10"/>
      <c r="JZ58" s="10"/>
      <c r="KA58" s="10"/>
      <c r="KB58" s="10"/>
      <c r="KC58" s="10"/>
      <c r="KD58" s="10"/>
      <c r="KE58" s="10"/>
      <c r="KF58" s="10"/>
      <c r="KG58" s="10"/>
      <c r="KH58" s="10"/>
      <c r="KI58" s="10"/>
      <c r="KJ58" s="10"/>
      <c r="KK58" s="10"/>
      <c r="KL58" s="10"/>
      <c r="KM58" s="10"/>
      <c r="KN58" s="10"/>
      <c r="KO58" s="10"/>
      <c r="KP58" s="10"/>
      <c r="KQ58" s="10"/>
      <c r="KR58" s="10"/>
      <c r="KS58" s="10"/>
      <c r="KT58" s="10"/>
      <c r="KU58" s="10"/>
      <c r="KV58" s="10"/>
      <c r="KW58" s="10"/>
      <c r="KX58" s="10"/>
      <c r="KY58" s="10"/>
      <c r="KZ58" s="10"/>
      <c r="LA58" s="10"/>
      <c r="LB58" s="10"/>
      <c r="LC58" s="10"/>
      <c r="LD58" s="10"/>
      <c r="LE58" s="10"/>
      <c r="LF58" s="10"/>
      <c r="LG58" s="10"/>
      <c r="LH58" s="10"/>
      <c r="LI58" s="10"/>
      <c r="LJ58" s="10"/>
      <c r="LK58" s="10"/>
      <c r="LL58" s="10"/>
      <c r="LM58" s="10"/>
      <c r="LN58" s="10"/>
      <c r="LO58" s="10"/>
      <c r="LP58" s="10"/>
      <c r="LQ58" s="10"/>
      <c r="LR58" s="10"/>
      <c r="LS58" s="10"/>
      <c r="LT58" s="10"/>
      <c r="LU58" s="10"/>
      <c r="LV58" s="10"/>
      <c r="LW58" s="10"/>
      <c r="LX58" s="10"/>
      <c r="LY58" s="10"/>
      <c r="LZ58" s="10"/>
      <c r="MA58" s="10"/>
      <c r="MB58" s="10"/>
      <c r="MC58" s="10"/>
      <c r="MD58" s="10"/>
      <c r="ME58" s="10"/>
      <c r="MF58" s="10"/>
      <c r="MG58" s="10"/>
      <c r="MH58" s="10"/>
      <c r="MI58" s="10"/>
      <c r="MJ58" s="10"/>
      <c r="MK58" s="10"/>
      <c r="ML58" s="10"/>
      <c r="MM58" s="10"/>
      <c r="MN58" s="10"/>
      <c r="MO58" s="10"/>
      <c r="MP58" s="10"/>
      <c r="MQ58" s="10"/>
      <c r="MR58" s="10"/>
      <c r="MS58" s="10"/>
      <c r="MT58" s="10"/>
      <c r="MU58" s="10"/>
      <c r="MV58" s="10"/>
      <c r="MW58" s="10"/>
      <c r="MX58" s="10"/>
      <c r="MY58" s="10"/>
      <c r="MZ58" s="10"/>
      <c r="NA58" s="10"/>
      <c r="NB58" s="10"/>
      <c r="NC58" s="10"/>
      <c r="ND58" s="10"/>
      <c r="NE58" s="10"/>
      <c r="NF58" s="10"/>
      <c r="NG58" s="10"/>
      <c r="NH58" s="10"/>
      <c r="NI58" s="10"/>
      <c r="NJ58" s="10"/>
      <c r="NK58" s="10"/>
      <c r="NL58" s="10"/>
      <c r="NM58" s="10"/>
      <c r="NN58" s="10"/>
      <c r="NO58" s="10"/>
      <c r="NP58" s="10"/>
      <c r="NQ58" s="10"/>
      <c r="NR58" s="10"/>
      <c r="NS58" s="10"/>
      <c r="NT58" s="10"/>
      <c r="NU58" s="10"/>
      <c r="NV58" s="10"/>
      <c r="NW58" s="10"/>
      <c r="NX58" s="10"/>
      <c r="NY58" s="10"/>
      <c r="NZ58" s="10"/>
      <c r="OA58" s="10"/>
      <c r="OB58" s="10"/>
      <c r="OC58" s="10"/>
      <c r="OD58" s="10"/>
      <c r="OE58" s="10"/>
      <c r="OF58" s="10"/>
      <c r="OG58" s="10"/>
      <c r="OH58" s="10"/>
      <c r="OI58" s="10"/>
      <c r="OJ58" s="10"/>
      <c r="OK58" s="10"/>
      <c r="OL58" s="10"/>
      <c r="OM58" s="10"/>
      <c r="ON58" s="10"/>
      <c r="OO58" s="10"/>
      <c r="OP58" s="10"/>
      <c r="OQ58" s="10"/>
      <c r="OR58" s="10"/>
      <c r="OS58" s="10"/>
      <c r="OT58" s="10"/>
      <c r="OU58" s="10"/>
      <c r="OV58" s="10"/>
      <c r="OW58" s="10"/>
      <c r="OX58" s="10"/>
      <c r="OY58" s="10"/>
      <c r="OZ58" s="10"/>
      <c r="PA58" s="10"/>
      <c r="PB58" s="10"/>
      <c r="PC58" s="10"/>
      <c r="PD58" s="10"/>
      <c r="PE58" s="10"/>
      <c r="PF58" s="10"/>
      <c r="PG58" s="10"/>
      <c r="PH58" s="10"/>
      <c r="PI58" s="10"/>
      <c r="PJ58" s="10"/>
      <c r="PK58" s="10"/>
      <c r="PL58" s="10"/>
      <c r="PM58" s="10"/>
      <c r="PN58" s="10"/>
      <c r="PO58" s="10"/>
      <c r="PP58" s="10"/>
      <c r="PQ58" s="10"/>
      <c r="PR58" s="10"/>
      <c r="PS58" s="10"/>
      <c r="PT58" s="10"/>
      <c r="PU58" s="10"/>
      <c r="PV58" s="10"/>
      <c r="PW58" s="10"/>
      <c r="PX58" s="10"/>
      <c r="PY58" s="10"/>
      <c r="PZ58" s="10"/>
      <c r="QA58" s="10"/>
      <c r="QB58" s="10"/>
      <c r="QC58" s="10"/>
      <c r="QD58" s="10"/>
      <c r="QE58" s="10"/>
      <c r="QF58" s="10"/>
      <c r="QG58" s="10"/>
      <c r="QH58" s="10"/>
      <c r="QI58" s="10"/>
      <c r="QJ58" s="10"/>
      <c r="QK58" s="10"/>
      <c r="QL58" s="10"/>
      <c r="QM58" s="10"/>
      <c r="QN58" s="10"/>
      <c r="QO58" s="10"/>
      <c r="QP58" s="10"/>
      <c r="QQ58" s="10"/>
      <c r="QR58" s="10"/>
      <c r="QS58" s="10"/>
      <c r="QT58" s="10"/>
      <c r="QU58" s="10"/>
      <c r="QV58" s="10"/>
      <c r="QW58" s="10"/>
      <c r="QX58" s="10"/>
      <c r="QY58" s="10"/>
      <c r="QZ58" s="10"/>
      <c r="RA58" s="10"/>
      <c r="RB58" s="10"/>
      <c r="RC58" s="10"/>
      <c r="RD58" s="10"/>
      <c r="RE58" s="10"/>
      <c r="RF58" s="10"/>
      <c r="RG58" s="10"/>
      <c r="RH58" s="10"/>
      <c r="RI58" s="10"/>
      <c r="RJ58" s="10"/>
      <c r="RK58" s="10"/>
      <c r="RL58" s="10"/>
      <c r="RM58" s="10"/>
      <c r="RN58" s="10"/>
      <c r="RO58" s="10"/>
      <c r="RP58" s="10"/>
      <c r="RQ58" s="10"/>
      <c r="RR58" s="10"/>
      <c r="RS58" s="10"/>
      <c r="RT58" s="10"/>
      <c r="RU58" s="10"/>
      <c r="RV58" s="10"/>
      <c r="RW58" s="10"/>
      <c r="RX58" s="10"/>
      <c r="RY58" s="10"/>
      <c r="RZ58" s="10"/>
      <c r="SA58" s="10"/>
      <c r="SB58" s="10"/>
      <c r="SC58" s="10"/>
      <c r="SD58" s="10"/>
      <c r="SE58" s="10"/>
      <c r="SF58" s="10"/>
      <c r="SG58" s="10"/>
      <c r="SH58" s="10"/>
      <c r="SI58" s="10"/>
      <c r="SJ58" s="10"/>
      <c r="SK58" s="10"/>
      <c r="SL58" s="10"/>
      <c r="SM58" s="10"/>
      <c r="SN58" s="10"/>
      <c r="SO58" s="10"/>
      <c r="SP58" s="10"/>
      <c r="SQ58" s="10"/>
      <c r="SR58" s="10"/>
      <c r="SS58" s="10"/>
      <c r="ST58" s="10"/>
      <c r="SU58" s="10"/>
      <c r="SV58" s="10"/>
      <c r="SW58" s="10"/>
      <c r="SX58" s="10"/>
      <c r="SY58" s="10"/>
      <c r="SZ58" s="10"/>
      <c r="TA58" s="10"/>
      <c r="TB58" s="10"/>
      <c r="TC58" s="10"/>
      <c r="TD58" s="10"/>
      <c r="TE58" s="10"/>
      <c r="TF58" s="10"/>
      <c r="TG58" s="10"/>
      <c r="TH58" s="10"/>
      <c r="TI58" s="10"/>
      <c r="TJ58" s="10"/>
      <c r="TK58" s="10"/>
      <c r="TL58" s="10"/>
      <c r="TM58" s="10"/>
      <c r="TN58" s="10"/>
      <c r="TO58" s="10"/>
      <c r="TP58" s="10"/>
      <c r="TQ58" s="10"/>
      <c r="TR58" s="10"/>
      <c r="TS58" s="10"/>
      <c r="TT58" s="10"/>
      <c r="TU58" s="10"/>
      <c r="TV58" s="10"/>
      <c r="TW58" s="10"/>
      <c r="TX58" s="10"/>
      <c r="TY58" s="10"/>
      <c r="TZ58" s="10"/>
      <c r="UA58" s="10"/>
      <c r="UB58" s="10"/>
      <c r="UC58" s="10"/>
      <c r="UD58" s="10"/>
      <c r="UE58" s="10"/>
      <c r="UF58" s="10"/>
      <c r="UG58" s="10"/>
      <c r="UH58" s="10"/>
      <c r="UI58" s="10"/>
      <c r="UJ58" s="10"/>
      <c r="UK58" s="10"/>
      <c r="UL58" s="10"/>
      <c r="UM58" s="10"/>
      <c r="UN58" s="10"/>
      <c r="UO58" s="10"/>
      <c r="UP58" s="10"/>
      <c r="UQ58" s="10"/>
      <c r="UR58" s="10"/>
      <c r="US58" s="10"/>
      <c r="UT58" s="10"/>
      <c r="UU58" s="10"/>
      <c r="UV58" s="10"/>
      <c r="UW58" s="10"/>
      <c r="UX58" s="10"/>
      <c r="UY58" s="10"/>
      <c r="UZ58" s="10"/>
      <c r="VA58" s="10"/>
      <c r="VB58" s="10"/>
      <c r="VC58" s="10"/>
      <c r="VD58" s="10"/>
      <c r="VE58" s="10"/>
      <c r="VF58" s="10"/>
      <c r="VG58" s="10"/>
      <c r="VH58" s="10"/>
      <c r="VI58" s="10"/>
      <c r="VJ58" s="10"/>
      <c r="VK58" s="10"/>
      <c r="VL58" s="10"/>
      <c r="VM58" s="10"/>
      <c r="VN58" s="10"/>
      <c r="VO58" s="10"/>
      <c r="VP58" s="10"/>
      <c r="VQ58" s="10"/>
      <c r="VR58" s="10"/>
      <c r="VS58" s="10"/>
      <c r="VT58" s="10"/>
      <c r="VU58" s="10"/>
      <c r="VV58" s="10"/>
      <c r="VW58" s="10"/>
      <c r="VX58" s="10"/>
      <c r="VY58" s="10"/>
      <c r="VZ58" s="10"/>
      <c r="WA58" s="10"/>
      <c r="WB58" s="10"/>
      <c r="WC58" s="10"/>
      <c r="WD58" s="10"/>
      <c r="WE58" s="10"/>
      <c r="WF58" s="10"/>
      <c r="WG58" s="10"/>
      <c r="WH58" s="10"/>
      <c r="WI58" s="10"/>
      <c r="WJ58" s="10"/>
      <c r="WK58" s="10"/>
      <c r="WL58" s="10"/>
      <c r="WM58" s="10"/>
      <c r="WN58" s="10"/>
      <c r="WO58" s="10"/>
      <c r="WP58" s="10"/>
      <c r="WQ58" s="10"/>
      <c r="WR58" s="10"/>
      <c r="WS58" s="10"/>
      <c r="WT58" s="10"/>
      <c r="WU58" s="10"/>
      <c r="WV58" s="10"/>
      <c r="WW58" s="10"/>
      <c r="WX58" s="10"/>
      <c r="WY58" s="10"/>
      <c r="WZ58" s="10"/>
      <c r="XA58" s="10"/>
      <c r="XB58" s="10"/>
      <c r="XC58" s="10"/>
      <c r="XD58" s="10"/>
      <c r="XE58" s="10"/>
      <c r="XF58" s="10"/>
      <c r="XG58" s="10"/>
      <c r="XH58" s="10"/>
      <c r="XI58" s="10"/>
      <c r="XJ58" s="10"/>
      <c r="XK58" s="10"/>
      <c r="XL58" s="10"/>
      <c r="XM58" s="10"/>
      <c r="XN58" s="10"/>
      <c r="XO58" s="10"/>
      <c r="XP58" s="10"/>
      <c r="XQ58" s="10"/>
      <c r="XR58" s="10"/>
      <c r="XS58" s="10"/>
      <c r="XT58" s="10"/>
      <c r="XU58" s="10"/>
      <c r="XV58" s="10"/>
      <c r="XW58" s="10"/>
      <c r="XX58" s="10"/>
      <c r="XY58" s="10"/>
      <c r="XZ58" s="10"/>
      <c r="YA58" s="10"/>
      <c r="YB58" s="10"/>
      <c r="YC58" s="10"/>
      <c r="YD58" s="10"/>
      <c r="YE58" s="10"/>
      <c r="YF58" s="10"/>
      <c r="YG58" s="10"/>
      <c r="YH58" s="10"/>
      <c r="YI58" s="10"/>
      <c r="YJ58" s="10"/>
      <c r="YK58" s="10"/>
      <c r="YL58" s="10"/>
      <c r="YM58" s="10"/>
      <c r="YN58" s="10"/>
      <c r="YO58" s="10"/>
      <c r="YP58" s="10"/>
      <c r="YQ58" s="10"/>
      <c r="YR58" s="10"/>
      <c r="YS58" s="10"/>
      <c r="YT58" s="10"/>
      <c r="YU58" s="10"/>
      <c r="YV58" s="10"/>
      <c r="YW58" s="10"/>
      <c r="YX58" s="10"/>
      <c r="YY58" s="10"/>
      <c r="YZ58" s="10"/>
      <c r="ZA58" s="10"/>
      <c r="ZB58" s="10"/>
      <c r="ZC58" s="10"/>
      <c r="ZD58" s="10"/>
      <c r="ZE58" s="10"/>
      <c r="ZF58" s="10"/>
      <c r="ZG58" s="10"/>
      <c r="ZH58" s="10"/>
      <c r="ZI58" s="10"/>
      <c r="ZJ58" s="10"/>
      <c r="ZK58" s="10"/>
      <c r="ZL58" s="10"/>
      <c r="ZM58" s="10"/>
      <c r="ZN58" s="10"/>
      <c r="ZO58" s="10"/>
      <c r="ZP58" s="10"/>
      <c r="ZQ58" s="10"/>
      <c r="ZR58" s="10"/>
      <c r="ZS58" s="10"/>
      <c r="ZT58" s="10"/>
      <c r="ZU58" s="10"/>
      <c r="ZV58" s="10"/>
      <c r="ZW58" s="10"/>
      <c r="ZX58" s="10"/>
      <c r="ZY58" s="10"/>
      <c r="ZZ58" s="10"/>
      <c r="AAA58" s="10"/>
      <c r="AAB58" s="10"/>
      <c r="AAC58" s="10"/>
      <c r="AAD58" s="10"/>
      <c r="AAE58" s="10"/>
      <c r="AAF58" s="10"/>
      <c r="AAG58" s="10"/>
      <c r="AAH58" s="10"/>
      <c r="AAI58" s="10"/>
      <c r="AAJ58" s="10"/>
      <c r="AAK58" s="10"/>
      <c r="AAL58" s="10"/>
      <c r="AAM58" s="10"/>
      <c r="AAN58" s="10"/>
      <c r="AAO58" s="10"/>
      <c r="AAP58" s="10"/>
      <c r="AAQ58" s="10"/>
      <c r="AAR58" s="10"/>
      <c r="AAS58" s="10"/>
      <c r="AAT58" s="10"/>
      <c r="AAU58" s="10"/>
      <c r="AAV58" s="10"/>
      <c r="AAW58" s="10"/>
      <c r="AAX58" s="10"/>
      <c r="AAY58" s="10"/>
      <c r="AAZ58" s="10"/>
      <c r="ABA58" s="10"/>
      <c r="ABB58" s="10"/>
      <c r="ABC58" s="10"/>
      <c r="ABD58" s="10"/>
      <c r="ABE58" s="10"/>
      <c r="ABF58" s="10"/>
      <c r="ABG58" s="10"/>
      <c r="ABH58" s="10"/>
      <c r="ABI58" s="10"/>
      <c r="ABJ58" s="10"/>
      <c r="ABK58" s="10"/>
      <c r="ABL58" s="10"/>
      <c r="ABM58" s="10"/>
      <c r="ABN58" s="10"/>
      <c r="ABO58" s="10"/>
      <c r="ABP58" s="10"/>
      <c r="ABQ58" s="10"/>
      <c r="ABR58" s="10"/>
      <c r="ABS58" s="10"/>
      <c r="ABT58" s="10"/>
      <c r="ABU58" s="10"/>
      <c r="ABV58" s="10"/>
      <c r="ABW58" s="10"/>
      <c r="ABX58" s="10"/>
      <c r="ABY58" s="10"/>
      <c r="ABZ58" s="10"/>
      <c r="ACA58" s="10"/>
      <c r="ACB58" s="10"/>
      <c r="ACC58" s="10"/>
      <c r="ACD58" s="10"/>
      <c r="ACE58" s="10"/>
      <c r="ACF58" s="10"/>
      <c r="ACG58" s="10"/>
      <c r="ACH58" s="10"/>
      <c r="ACI58" s="10"/>
      <c r="ACJ58" s="10"/>
      <c r="ACK58" s="10"/>
      <c r="ACL58" s="10"/>
      <c r="ACM58" s="10"/>
      <c r="ACN58" s="10"/>
      <c r="ACO58" s="10"/>
      <c r="ACP58" s="10"/>
      <c r="ACQ58" s="10"/>
      <c r="ACR58" s="10"/>
      <c r="ACS58" s="10"/>
      <c r="ACT58" s="10"/>
      <c r="ACU58" s="10"/>
      <c r="ACV58" s="10"/>
      <c r="ACW58" s="10"/>
      <c r="ACX58" s="10"/>
      <c r="ACY58" s="10"/>
      <c r="ACZ58" s="10"/>
      <c r="ADA58" s="10"/>
      <c r="ADB58" s="10"/>
      <c r="ADC58" s="10"/>
      <c r="ADD58" s="10"/>
      <c r="ADE58" s="10"/>
      <c r="ADF58" s="10"/>
      <c r="ADG58" s="10"/>
      <c r="ADH58" s="10"/>
      <c r="ADI58" s="10"/>
      <c r="ADJ58" s="10"/>
      <c r="ADK58" s="10"/>
      <c r="ADL58" s="10"/>
      <c r="ADM58" s="10"/>
      <c r="ADN58" s="10"/>
      <c r="ADO58" s="10"/>
      <c r="ADP58" s="10"/>
      <c r="ADQ58" s="10"/>
      <c r="ADR58" s="10"/>
      <c r="ADS58" s="10"/>
      <c r="ADT58" s="10"/>
      <c r="ADU58" s="10"/>
      <c r="ADV58" s="10"/>
      <c r="ADW58" s="10"/>
      <c r="ADX58" s="10"/>
      <c r="ADY58" s="10"/>
      <c r="ADZ58" s="10"/>
      <c r="AEA58" s="10"/>
      <c r="AEB58" s="10"/>
      <c r="AEC58" s="10"/>
      <c r="AED58" s="10"/>
      <c r="AEE58" s="10"/>
      <c r="AEF58" s="10"/>
      <c r="AEG58" s="10"/>
      <c r="AEH58" s="10"/>
      <c r="AEI58" s="10"/>
      <c r="AEJ58" s="10"/>
      <c r="AEK58" s="10"/>
      <c r="AEL58" s="10"/>
      <c r="AEM58" s="10"/>
      <c r="AEN58" s="10"/>
      <c r="AEO58" s="10"/>
      <c r="AEP58" s="10"/>
      <c r="AEQ58" s="10"/>
      <c r="AER58" s="10"/>
      <c r="AES58" s="10"/>
      <c r="AET58" s="10"/>
      <c r="AEU58" s="10"/>
      <c r="AEV58" s="10"/>
      <c r="AEW58" s="10"/>
      <c r="AEX58" s="10"/>
      <c r="AEY58" s="10"/>
      <c r="AEZ58" s="10"/>
      <c r="AFA58" s="10"/>
      <c r="AFB58" s="10"/>
      <c r="AFC58" s="10"/>
      <c r="AFD58" s="10"/>
      <c r="AFE58" s="10"/>
      <c r="AFF58" s="10"/>
      <c r="AFG58" s="10"/>
      <c r="AFH58" s="10"/>
      <c r="AFI58" s="10"/>
      <c r="AFJ58" s="10"/>
      <c r="AFK58" s="10"/>
      <c r="AFL58" s="10"/>
      <c r="AFM58" s="10"/>
      <c r="AFN58" s="10"/>
      <c r="AFO58" s="10"/>
      <c r="AFP58" s="10"/>
      <c r="AFQ58" s="10"/>
      <c r="AFR58" s="10"/>
      <c r="AFS58" s="10"/>
      <c r="AFT58" s="10"/>
      <c r="AFU58" s="10"/>
      <c r="AFV58" s="10"/>
      <c r="AFW58" s="10"/>
      <c r="AFX58" s="10"/>
      <c r="AFY58" s="10"/>
      <c r="AFZ58" s="10"/>
      <c r="AGA58" s="10"/>
      <c r="AGB58" s="10"/>
      <c r="AGC58" s="10"/>
      <c r="AGD58" s="10"/>
      <c r="AGE58" s="10"/>
      <c r="AGF58" s="10"/>
      <c r="AGG58" s="10"/>
      <c r="AGH58" s="10"/>
      <c r="AGI58" s="10"/>
      <c r="AGJ58" s="10"/>
      <c r="AGK58" s="10"/>
      <c r="AGL58" s="10"/>
      <c r="AGM58" s="10"/>
      <c r="AGN58" s="10"/>
      <c r="AGO58" s="10"/>
      <c r="AGP58" s="10"/>
      <c r="AGQ58" s="10"/>
      <c r="AGR58" s="10"/>
      <c r="AGS58" s="10"/>
      <c r="AGT58" s="10"/>
      <c r="AGU58" s="10"/>
      <c r="AGV58" s="10"/>
      <c r="AGW58" s="10"/>
      <c r="AGX58" s="10"/>
      <c r="AGY58" s="10"/>
      <c r="AGZ58" s="10"/>
      <c r="AHA58" s="10"/>
      <c r="AHB58" s="10"/>
      <c r="AHC58" s="10"/>
      <c r="AHD58" s="10"/>
      <c r="AHE58" s="10"/>
      <c r="AHF58" s="10"/>
      <c r="AHG58" s="10"/>
      <c r="AHH58" s="10"/>
      <c r="AHI58" s="10"/>
      <c r="AHJ58" s="10"/>
      <c r="AHK58" s="10"/>
      <c r="AHL58" s="10"/>
      <c r="AHM58" s="10"/>
      <c r="AHN58" s="10"/>
      <c r="AHO58" s="10"/>
      <c r="AHP58" s="10"/>
      <c r="AHQ58" s="10"/>
      <c r="AHR58" s="10"/>
      <c r="AHS58" s="10"/>
      <c r="AHT58" s="10"/>
      <c r="AHU58" s="10"/>
      <c r="AHV58" s="10"/>
      <c r="AHW58" s="10"/>
      <c r="AHX58" s="10"/>
      <c r="AHY58" s="10"/>
      <c r="AHZ58" s="10"/>
      <c r="AIA58" s="10"/>
      <c r="AIB58" s="10"/>
      <c r="AIC58" s="10"/>
      <c r="AID58" s="10"/>
      <c r="AIE58" s="10"/>
      <c r="AIF58" s="10"/>
      <c r="AIG58" s="10"/>
      <c r="AIH58" s="10"/>
      <c r="AII58" s="10"/>
      <c r="AIJ58" s="10"/>
      <c r="AIK58" s="10"/>
      <c r="AIL58" s="10"/>
      <c r="AIM58" s="10"/>
      <c r="AIN58" s="10"/>
      <c r="AIO58" s="10"/>
      <c r="AIP58" s="10"/>
      <c r="AIQ58" s="10"/>
      <c r="AIR58" s="10"/>
      <c r="AIS58" s="10"/>
      <c r="AIT58" s="10"/>
      <c r="AIU58" s="10"/>
      <c r="AIV58" s="10"/>
      <c r="AIW58" s="10"/>
      <c r="AIX58" s="10"/>
      <c r="AIY58" s="10"/>
      <c r="AIZ58" s="10"/>
      <c r="AJA58" s="10"/>
      <c r="AJB58" s="10"/>
      <c r="AJC58" s="10"/>
      <c r="AJD58" s="10"/>
      <c r="AJE58" s="10"/>
      <c r="AJF58" s="10"/>
      <c r="AJG58" s="10"/>
      <c r="AJH58" s="10"/>
      <c r="AJI58" s="10"/>
      <c r="AJJ58" s="10"/>
      <c r="AJK58" s="10"/>
      <c r="AJL58" s="10"/>
      <c r="AJM58" s="10"/>
      <c r="AJN58" s="10"/>
      <c r="AJO58" s="10"/>
      <c r="AJP58" s="10"/>
      <c r="AJQ58" s="10"/>
      <c r="AJR58" s="10"/>
      <c r="AJS58" s="10"/>
      <c r="AJT58" s="10"/>
      <c r="AJU58" s="10"/>
      <c r="AJV58" s="10"/>
      <c r="AJW58" s="10"/>
      <c r="AJX58" s="10"/>
      <c r="AJY58" s="10"/>
      <c r="AJZ58" s="10"/>
      <c r="AKA58" s="10"/>
      <c r="AKB58" s="10"/>
      <c r="AKC58" s="10"/>
      <c r="AKD58" s="10"/>
      <c r="AKE58" s="10"/>
      <c r="AKF58" s="10"/>
      <c r="AKG58" s="10"/>
      <c r="AKH58" s="10"/>
      <c r="AKI58" s="10"/>
      <c r="AKJ58" s="10"/>
      <c r="AKK58" s="10"/>
      <c r="AKL58" s="10"/>
      <c r="AKM58" s="10"/>
      <c r="AKN58" s="10"/>
      <c r="AKO58" s="10"/>
      <c r="AKP58" s="10"/>
      <c r="AKQ58" s="10"/>
      <c r="AKR58" s="10"/>
      <c r="AKS58" s="10"/>
      <c r="AKT58" s="10"/>
      <c r="AKU58" s="10"/>
      <c r="AKV58" s="10"/>
      <c r="AKW58" s="10"/>
      <c r="AKX58" s="10"/>
      <c r="AKY58" s="10"/>
      <c r="AKZ58" s="10"/>
      <c r="ALA58" s="10"/>
      <c r="ALB58" s="10"/>
      <c r="ALC58" s="10"/>
      <c r="ALD58" s="10"/>
      <c r="ALE58" s="10"/>
      <c r="ALF58" s="10"/>
      <c r="ALG58" s="10"/>
      <c r="ALH58" s="10"/>
      <c r="ALI58" s="10"/>
      <c r="ALJ58" s="10"/>
      <c r="ALK58" s="10"/>
      <c r="ALL58" s="10"/>
      <c r="ALM58" s="10"/>
      <c r="ALN58" s="10"/>
      <c r="ALO58" s="10"/>
      <c r="ALP58" s="10"/>
      <c r="ALQ58" s="10"/>
      <c r="ALR58" s="10"/>
      <c r="ALS58" s="10"/>
      <c r="ALT58" s="10"/>
      <c r="ALU58" s="10"/>
      <c r="ALV58" s="10"/>
      <c r="ALW58" s="10"/>
      <c r="ALX58" s="10"/>
      <c r="ALY58" s="10"/>
      <c r="ALZ58" s="10"/>
      <c r="AMA58" s="10"/>
      <c r="AMB58" s="10"/>
      <c r="AMC58" s="10"/>
      <c r="AMD58" s="10"/>
      <c r="AME58" s="10"/>
      <c r="AMF58" s="10"/>
      <c r="AMG58" s="10"/>
      <c r="AMH58" s="10"/>
      <c r="AMI58" s="10"/>
      <c r="AMJ58" s="10"/>
    </row>
    <row r="59" spans="1:1024" s="9" customFormat="1" ht="39.75" customHeight="1" x14ac:dyDescent="0.15">
      <c r="A59" s="109"/>
      <c r="B59" s="151"/>
      <c r="C59" s="143"/>
      <c r="D59" s="21"/>
      <c r="E59" s="49" t="str">
        <f>HYPERLINK(G59, "障害児機能訓練通所交通費助成")</f>
        <v>障害児機能訓練通所交通費助成</v>
      </c>
      <c r="F59" s="34" t="s">
        <v>17</v>
      </c>
      <c r="G59" s="78" t="s">
        <v>254</v>
      </c>
      <c r="H59" s="96"/>
      <c r="I59" s="93"/>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c r="HX59" s="10"/>
      <c r="HY59" s="10"/>
      <c r="HZ59" s="10"/>
      <c r="IA59" s="10"/>
      <c r="IB59" s="10"/>
      <c r="IC59" s="10"/>
      <c r="ID59" s="10"/>
      <c r="IE59" s="10"/>
      <c r="IF59" s="10"/>
      <c r="IG59" s="10"/>
      <c r="IH59" s="10"/>
      <c r="II59" s="10"/>
      <c r="IJ59" s="10"/>
      <c r="IK59" s="10"/>
      <c r="IL59" s="10"/>
      <c r="IM59" s="10"/>
      <c r="IN59" s="10"/>
      <c r="IO59" s="10"/>
      <c r="IP59" s="10"/>
      <c r="IQ59" s="10"/>
      <c r="IR59" s="10"/>
      <c r="IS59" s="10"/>
      <c r="IT59" s="10"/>
      <c r="IU59" s="10"/>
      <c r="IV59" s="10"/>
      <c r="IW59" s="10"/>
      <c r="IX59" s="10"/>
      <c r="IY59" s="10"/>
      <c r="IZ59" s="10"/>
      <c r="JA59" s="10"/>
      <c r="JB59" s="10"/>
      <c r="JC59" s="10"/>
      <c r="JD59" s="10"/>
      <c r="JE59" s="10"/>
      <c r="JF59" s="10"/>
      <c r="JG59" s="10"/>
      <c r="JH59" s="10"/>
      <c r="JI59" s="10"/>
      <c r="JJ59" s="10"/>
      <c r="JK59" s="10"/>
      <c r="JL59" s="10"/>
      <c r="JM59" s="10"/>
      <c r="JN59" s="10"/>
      <c r="JO59" s="10"/>
      <c r="JP59" s="10"/>
      <c r="JQ59" s="10"/>
      <c r="JR59" s="10"/>
      <c r="JS59" s="10"/>
      <c r="JT59" s="10"/>
      <c r="JU59" s="10"/>
      <c r="JV59" s="10"/>
      <c r="JW59" s="10"/>
      <c r="JX59" s="10"/>
      <c r="JY59" s="10"/>
      <c r="JZ59" s="10"/>
      <c r="KA59" s="10"/>
      <c r="KB59" s="10"/>
      <c r="KC59" s="10"/>
      <c r="KD59" s="10"/>
      <c r="KE59" s="10"/>
      <c r="KF59" s="10"/>
      <c r="KG59" s="10"/>
      <c r="KH59" s="10"/>
      <c r="KI59" s="10"/>
      <c r="KJ59" s="10"/>
      <c r="KK59" s="10"/>
      <c r="KL59" s="10"/>
      <c r="KM59" s="10"/>
      <c r="KN59" s="10"/>
      <c r="KO59" s="10"/>
      <c r="KP59" s="10"/>
      <c r="KQ59" s="10"/>
      <c r="KR59" s="10"/>
      <c r="KS59" s="10"/>
      <c r="KT59" s="10"/>
      <c r="KU59" s="10"/>
      <c r="KV59" s="10"/>
      <c r="KW59" s="10"/>
      <c r="KX59" s="10"/>
      <c r="KY59" s="10"/>
      <c r="KZ59" s="10"/>
      <c r="LA59" s="10"/>
      <c r="LB59" s="10"/>
      <c r="LC59" s="10"/>
      <c r="LD59" s="10"/>
      <c r="LE59" s="10"/>
      <c r="LF59" s="10"/>
      <c r="LG59" s="10"/>
      <c r="LH59" s="10"/>
      <c r="LI59" s="10"/>
      <c r="LJ59" s="10"/>
      <c r="LK59" s="10"/>
      <c r="LL59" s="10"/>
      <c r="LM59" s="10"/>
      <c r="LN59" s="10"/>
      <c r="LO59" s="10"/>
      <c r="LP59" s="10"/>
      <c r="LQ59" s="10"/>
      <c r="LR59" s="10"/>
      <c r="LS59" s="10"/>
      <c r="LT59" s="10"/>
      <c r="LU59" s="10"/>
      <c r="LV59" s="10"/>
      <c r="LW59" s="10"/>
      <c r="LX59" s="10"/>
      <c r="LY59" s="10"/>
      <c r="LZ59" s="10"/>
      <c r="MA59" s="10"/>
      <c r="MB59" s="10"/>
      <c r="MC59" s="10"/>
      <c r="MD59" s="10"/>
      <c r="ME59" s="10"/>
      <c r="MF59" s="10"/>
      <c r="MG59" s="10"/>
      <c r="MH59" s="10"/>
      <c r="MI59" s="10"/>
      <c r="MJ59" s="10"/>
      <c r="MK59" s="10"/>
      <c r="ML59" s="10"/>
      <c r="MM59" s="10"/>
      <c r="MN59" s="10"/>
      <c r="MO59" s="10"/>
      <c r="MP59" s="10"/>
      <c r="MQ59" s="10"/>
      <c r="MR59" s="10"/>
      <c r="MS59" s="10"/>
      <c r="MT59" s="10"/>
      <c r="MU59" s="10"/>
      <c r="MV59" s="10"/>
      <c r="MW59" s="10"/>
      <c r="MX59" s="10"/>
      <c r="MY59" s="10"/>
      <c r="MZ59" s="10"/>
      <c r="NA59" s="10"/>
      <c r="NB59" s="10"/>
      <c r="NC59" s="10"/>
      <c r="ND59" s="10"/>
      <c r="NE59" s="10"/>
      <c r="NF59" s="10"/>
      <c r="NG59" s="10"/>
      <c r="NH59" s="10"/>
      <c r="NI59" s="10"/>
      <c r="NJ59" s="10"/>
      <c r="NK59" s="10"/>
      <c r="NL59" s="10"/>
      <c r="NM59" s="10"/>
      <c r="NN59" s="10"/>
      <c r="NO59" s="10"/>
      <c r="NP59" s="10"/>
      <c r="NQ59" s="10"/>
      <c r="NR59" s="10"/>
      <c r="NS59" s="10"/>
      <c r="NT59" s="10"/>
      <c r="NU59" s="10"/>
      <c r="NV59" s="10"/>
      <c r="NW59" s="10"/>
      <c r="NX59" s="10"/>
      <c r="NY59" s="10"/>
      <c r="NZ59" s="10"/>
      <c r="OA59" s="10"/>
      <c r="OB59" s="10"/>
      <c r="OC59" s="10"/>
      <c r="OD59" s="10"/>
      <c r="OE59" s="10"/>
      <c r="OF59" s="10"/>
      <c r="OG59" s="10"/>
      <c r="OH59" s="10"/>
      <c r="OI59" s="10"/>
      <c r="OJ59" s="10"/>
      <c r="OK59" s="10"/>
      <c r="OL59" s="10"/>
      <c r="OM59" s="10"/>
      <c r="ON59" s="10"/>
      <c r="OO59" s="10"/>
      <c r="OP59" s="10"/>
      <c r="OQ59" s="10"/>
      <c r="OR59" s="10"/>
      <c r="OS59" s="10"/>
      <c r="OT59" s="10"/>
      <c r="OU59" s="10"/>
      <c r="OV59" s="10"/>
      <c r="OW59" s="10"/>
      <c r="OX59" s="10"/>
      <c r="OY59" s="10"/>
      <c r="OZ59" s="10"/>
      <c r="PA59" s="10"/>
      <c r="PB59" s="10"/>
      <c r="PC59" s="10"/>
      <c r="PD59" s="10"/>
      <c r="PE59" s="10"/>
      <c r="PF59" s="10"/>
      <c r="PG59" s="10"/>
      <c r="PH59" s="10"/>
      <c r="PI59" s="10"/>
      <c r="PJ59" s="10"/>
      <c r="PK59" s="10"/>
      <c r="PL59" s="10"/>
      <c r="PM59" s="10"/>
      <c r="PN59" s="10"/>
      <c r="PO59" s="10"/>
      <c r="PP59" s="10"/>
      <c r="PQ59" s="10"/>
      <c r="PR59" s="10"/>
      <c r="PS59" s="10"/>
      <c r="PT59" s="10"/>
      <c r="PU59" s="10"/>
      <c r="PV59" s="10"/>
      <c r="PW59" s="10"/>
      <c r="PX59" s="10"/>
      <c r="PY59" s="10"/>
      <c r="PZ59" s="10"/>
      <c r="QA59" s="10"/>
      <c r="QB59" s="10"/>
      <c r="QC59" s="10"/>
      <c r="QD59" s="10"/>
      <c r="QE59" s="10"/>
      <c r="QF59" s="10"/>
      <c r="QG59" s="10"/>
      <c r="QH59" s="10"/>
      <c r="QI59" s="10"/>
      <c r="QJ59" s="10"/>
      <c r="QK59" s="10"/>
      <c r="QL59" s="10"/>
      <c r="QM59" s="10"/>
      <c r="QN59" s="10"/>
      <c r="QO59" s="10"/>
      <c r="QP59" s="10"/>
      <c r="QQ59" s="10"/>
      <c r="QR59" s="10"/>
      <c r="QS59" s="10"/>
      <c r="QT59" s="10"/>
      <c r="QU59" s="10"/>
      <c r="QV59" s="10"/>
      <c r="QW59" s="10"/>
      <c r="QX59" s="10"/>
      <c r="QY59" s="10"/>
      <c r="QZ59" s="10"/>
      <c r="RA59" s="10"/>
      <c r="RB59" s="10"/>
      <c r="RC59" s="10"/>
      <c r="RD59" s="10"/>
      <c r="RE59" s="10"/>
      <c r="RF59" s="10"/>
      <c r="RG59" s="10"/>
      <c r="RH59" s="10"/>
      <c r="RI59" s="10"/>
      <c r="RJ59" s="10"/>
      <c r="RK59" s="10"/>
      <c r="RL59" s="10"/>
      <c r="RM59" s="10"/>
      <c r="RN59" s="10"/>
      <c r="RO59" s="10"/>
      <c r="RP59" s="10"/>
      <c r="RQ59" s="10"/>
      <c r="RR59" s="10"/>
      <c r="RS59" s="10"/>
      <c r="RT59" s="10"/>
      <c r="RU59" s="10"/>
      <c r="RV59" s="10"/>
      <c r="RW59" s="10"/>
      <c r="RX59" s="10"/>
      <c r="RY59" s="10"/>
      <c r="RZ59" s="10"/>
      <c r="SA59" s="10"/>
      <c r="SB59" s="10"/>
      <c r="SC59" s="10"/>
      <c r="SD59" s="10"/>
      <c r="SE59" s="10"/>
      <c r="SF59" s="10"/>
      <c r="SG59" s="10"/>
      <c r="SH59" s="10"/>
      <c r="SI59" s="10"/>
      <c r="SJ59" s="10"/>
      <c r="SK59" s="10"/>
      <c r="SL59" s="10"/>
      <c r="SM59" s="10"/>
      <c r="SN59" s="10"/>
      <c r="SO59" s="10"/>
      <c r="SP59" s="10"/>
      <c r="SQ59" s="10"/>
      <c r="SR59" s="10"/>
      <c r="SS59" s="10"/>
      <c r="ST59" s="10"/>
      <c r="SU59" s="10"/>
      <c r="SV59" s="10"/>
      <c r="SW59" s="10"/>
      <c r="SX59" s="10"/>
      <c r="SY59" s="10"/>
      <c r="SZ59" s="10"/>
      <c r="TA59" s="10"/>
      <c r="TB59" s="10"/>
      <c r="TC59" s="10"/>
      <c r="TD59" s="10"/>
      <c r="TE59" s="10"/>
      <c r="TF59" s="10"/>
      <c r="TG59" s="10"/>
      <c r="TH59" s="10"/>
      <c r="TI59" s="10"/>
      <c r="TJ59" s="10"/>
      <c r="TK59" s="10"/>
      <c r="TL59" s="10"/>
      <c r="TM59" s="10"/>
      <c r="TN59" s="10"/>
      <c r="TO59" s="10"/>
      <c r="TP59" s="10"/>
      <c r="TQ59" s="10"/>
      <c r="TR59" s="10"/>
      <c r="TS59" s="10"/>
      <c r="TT59" s="10"/>
      <c r="TU59" s="10"/>
      <c r="TV59" s="10"/>
      <c r="TW59" s="10"/>
      <c r="TX59" s="10"/>
      <c r="TY59" s="10"/>
      <c r="TZ59" s="10"/>
      <c r="UA59" s="10"/>
      <c r="UB59" s="10"/>
      <c r="UC59" s="10"/>
      <c r="UD59" s="10"/>
      <c r="UE59" s="10"/>
      <c r="UF59" s="10"/>
      <c r="UG59" s="10"/>
      <c r="UH59" s="10"/>
      <c r="UI59" s="10"/>
      <c r="UJ59" s="10"/>
      <c r="UK59" s="10"/>
      <c r="UL59" s="10"/>
      <c r="UM59" s="10"/>
      <c r="UN59" s="10"/>
      <c r="UO59" s="10"/>
      <c r="UP59" s="10"/>
      <c r="UQ59" s="10"/>
      <c r="UR59" s="10"/>
      <c r="US59" s="10"/>
      <c r="UT59" s="10"/>
      <c r="UU59" s="10"/>
      <c r="UV59" s="10"/>
      <c r="UW59" s="10"/>
      <c r="UX59" s="10"/>
      <c r="UY59" s="10"/>
      <c r="UZ59" s="10"/>
      <c r="VA59" s="10"/>
      <c r="VB59" s="10"/>
      <c r="VC59" s="10"/>
      <c r="VD59" s="10"/>
      <c r="VE59" s="10"/>
      <c r="VF59" s="10"/>
      <c r="VG59" s="10"/>
      <c r="VH59" s="10"/>
      <c r="VI59" s="10"/>
      <c r="VJ59" s="10"/>
      <c r="VK59" s="10"/>
      <c r="VL59" s="10"/>
      <c r="VM59" s="10"/>
      <c r="VN59" s="10"/>
      <c r="VO59" s="10"/>
      <c r="VP59" s="10"/>
      <c r="VQ59" s="10"/>
      <c r="VR59" s="10"/>
      <c r="VS59" s="10"/>
      <c r="VT59" s="10"/>
      <c r="VU59" s="10"/>
      <c r="VV59" s="10"/>
      <c r="VW59" s="10"/>
      <c r="VX59" s="10"/>
      <c r="VY59" s="10"/>
      <c r="VZ59" s="10"/>
      <c r="WA59" s="10"/>
      <c r="WB59" s="10"/>
      <c r="WC59" s="10"/>
      <c r="WD59" s="10"/>
      <c r="WE59" s="10"/>
      <c r="WF59" s="10"/>
      <c r="WG59" s="10"/>
      <c r="WH59" s="10"/>
      <c r="WI59" s="10"/>
      <c r="WJ59" s="10"/>
      <c r="WK59" s="10"/>
      <c r="WL59" s="10"/>
      <c r="WM59" s="10"/>
      <c r="WN59" s="10"/>
      <c r="WO59" s="10"/>
      <c r="WP59" s="10"/>
      <c r="WQ59" s="10"/>
      <c r="WR59" s="10"/>
      <c r="WS59" s="10"/>
      <c r="WT59" s="10"/>
      <c r="WU59" s="10"/>
      <c r="WV59" s="10"/>
      <c r="WW59" s="10"/>
      <c r="WX59" s="10"/>
      <c r="WY59" s="10"/>
      <c r="WZ59" s="10"/>
      <c r="XA59" s="10"/>
      <c r="XB59" s="10"/>
      <c r="XC59" s="10"/>
      <c r="XD59" s="10"/>
      <c r="XE59" s="10"/>
      <c r="XF59" s="10"/>
      <c r="XG59" s="10"/>
      <c r="XH59" s="10"/>
      <c r="XI59" s="10"/>
      <c r="XJ59" s="10"/>
      <c r="XK59" s="10"/>
      <c r="XL59" s="10"/>
      <c r="XM59" s="10"/>
      <c r="XN59" s="10"/>
      <c r="XO59" s="10"/>
      <c r="XP59" s="10"/>
      <c r="XQ59" s="10"/>
      <c r="XR59" s="10"/>
      <c r="XS59" s="10"/>
      <c r="XT59" s="10"/>
      <c r="XU59" s="10"/>
      <c r="XV59" s="10"/>
      <c r="XW59" s="10"/>
      <c r="XX59" s="10"/>
      <c r="XY59" s="10"/>
      <c r="XZ59" s="10"/>
      <c r="YA59" s="10"/>
      <c r="YB59" s="10"/>
      <c r="YC59" s="10"/>
      <c r="YD59" s="10"/>
      <c r="YE59" s="10"/>
      <c r="YF59" s="10"/>
      <c r="YG59" s="10"/>
      <c r="YH59" s="10"/>
      <c r="YI59" s="10"/>
      <c r="YJ59" s="10"/>
      <c r="YK59" s="10"/>
      <c r="YL59" s="10"/>
      <c r="YM59" s="10"/>
      <c r="YN59" s="10"/>
      <c r="YO59" s="10"/>
      <c r="YP59" s="10"/>
      <c r="YQ59" s="10"/>
      <c r="YR59" s="10"/>
      <c r="YS59" s="10"/>
      <c r="YT59" s="10"/>
      <c r="YU59" s="10"/>
      <c r="YV59" s="10"/>
      <c r="YW59" s="10"/>
      <c r="YX59" s="10"/>
      <c r="YY59" s="10"/>
      <c r="YZ59" s="10"/>
      <c r="ZA59" s="10"/>
      <c r="ZB59" s="10"/>
      <c r="ZC59" s="10"/>
      <c r="ZD59" s="10"/>
      <c r="ZE59" s="10"/>
      <c r="ZF59" s="10"/>
      <c r="ZG59" s="10"/>
      <c r="ZH59" s="10"/>
      <c r="ZI59" s="10"/>
      <c r="ZJ59" s="10"/>
      <c r="ZK59" s="10"/>
      <c r="ZL59" s="10"/>
      <c r="ZM59" s="10"/>
      <c r="ZN59" s="10"/>
      <c r="ZO59" s="10"/>
      <c r="ZP59" s="10"/>
      <c r="ZQ59" s="10"/>
      <c r="ZR59" s="10"/>
      <c r="ZS59" s="10"/>
      <c r="ZT59" s="10"/>
      <c r="ZU59" s="10"/>
      <c r="ZV59" s="10"/>
      <c r="ZW59" s="10"/>
      <c r="ZX59" s="10"/>
      <c r="ZY59" s="10"/>
      <c r="ZZ59" s="10"/>
      <c r="AAA59" s="10"/>
      <c r="AAB59" s="10"/>
      <c r="AAC59" s="10"/>
      <c r="AAD59" s="10"/>
      <c r="AAE59" s="10"/>
      <c r="AAF59" s="10"/>
      <c r="AAG59" s="10"/>
      <c r="AAH59" s="10"/>
      <c r="AAI59" s="10"/>
      <c r="AAJ59" s="10"/>
      <c r="AAK59" s="10"/>
      <c r="AAL59" s="10"/>
      <c r="AAM59" s="10"/>
      <c r="AAN59" s="10"/>
      <c r="AAO59" s="10"/>
      <c r="AAP59" s="10"/>
      <c r="AAQ59" s="10"/>
      <c r="AAR59" s="10"/>
      <c r="AAS59" s="10"/>
      <c r="AAT59" s="10"/>
      <c r="AAU59" s="10"/>
      <c r="AAV59" s="10"/>
      <c r="AAW59" s="10"/>
      <c r="AAX59" s="10"/>
      <c r="AAY59" s="10"/>
      <c r="AAZ59" s="10"/>
      <c r="ABA59" s="10"/>
      <c r="ABB59" s="10"/>
      <c r="ABC59" s="10"/>
      <c r="ABD59" s="10"/>
      <c r="ABE59" s="10"/>
      <c r="ABF59" s="10"/>
      <c r="ABG59" s="10"/>
      <c r="ABH59" s="10"/>
      <c r="ABI59" s="10"/>
      <c r="ABJ59" s="10"/>
      <c r="ABK59" s="10"/>
      <c r="ABL59" s="10"/>
      <c r="ABM59" s="10"/>
      <c r="ABN59" s="10"/>
      <c r="ABO59" s="10"/>
      <c r="ABP59" s="10"/>
      <c r="ABQ59" s="10"/>
      <c r="ABR59" s="10"/>
      <c r="ABS59" s="10"/>
      <c r="ABT59" s="10"/>
      <c r="ABU59" s="10"/>
      <c r="ABV59" s="10"/>
      <c r="ABW59" s="10"/>
      <c r="ABX59" s="10"/>
      <c r="ABY59" s="10"/>
      <c r="ABZ59" s="10"/>
      <c r="ACA59" s="10"/>
      <c r="ACB59" s="10"/>
      <c r="ACC59" s="10"/>
      <c r="ACD59" s="10"/>
      <c r="ACE59" s="10"/>
      <c r="ACF59" s="10"/>
      <c r="ACG59" s="10"/>
      <c r="ACH59" s="10"/>
      <c r="ACI59" s="10"/>
      <c r="ACJ59" s="10"/>
      <c r="ACK59" s="10"/>
      <c r="ACL59" s="10"/>
      <c r="ACM59" s="10"/>
      <c r="ACN59" s="10"/>
      <c r="ACO59" s="10"/>
      <c r="ACP59" s="10"/>
      <c r="ACQ59" s="10"/>
      <c r="ACR59" s="10"/>
      <c r="ACS59" s="10"/>
      <c r="ACT59" s="10"/>
      <c r="ACU59" s="10"/>
      <c r="ACV59" s="10"/>
      <c r="ACW59" s="10"/>
      <c r="ACX59" s="10"/>
      <c r="ACY59" s="10"/>
      <c r="ACZ59" s="10"/>
      <c r="ADA59" s="10"/>
      <c r="ADB59" s="10"/>
      <c r="ADC59" s="10"/>
      <c r="ADD59" s="10"/>
      <c r="ADE59" s="10"/>
      <c r="ADF59" s="10"/>
      <c r="ADG59" s="10"/>
      <c r="ADH59" s="10"/>
      <c r="ADI59" s="10"/>
      <c r="ADJ59" s="10"/>
      <c r="ADK59" s="10"/>
      <c r="ADL59" s="10"/>
      <c r="ADM59" s="10"/>
      <c r="ADN59" s="10"/>
      <c r="ADO59" s="10"/>
      <c r="ADP59" s="10"/>
      <c r="ADQ59" s="10"/>
      <c r="ADR59" s="10"/>
      <c r="ADS59" s="10"/>
      <c r="ADT59" s="10"/>
      <c r="ADU59" s="10"/>
      <c r="ADV59" s="10"/>
      <c r="ADW59" s="10"/>
      <c r="ADX59" s="10"/>
      <c r="ADY59" s="10"/>
      <c r="ADZ59" s="10"/>
      <c r="AEA59" s="10"/>
      <c r="AEB59" s="10"/>
      <c r="AEC59" s="10"/>
      <c r="AED59" s="10"/>
      <c r="AEE59" s="10"/>
      <c r="AEF59" s="10"/>
      <c r="AEG59" s="10"/>
      <c r="AEH59" s="10"/>
      <c r="AEI59" s="10"/>
      <c r="AEJ59" s="10"/>
      <c r="AEK59" s="10"/>
      <c r="AEL59" s="10"/>
      <c r="AEM59" s="10"/>
      <c r="AEN59" s="10"/>
      <c r="AEO59" s="10"/>
      <c r="AEP59" s="10"/>
      <c r="AEQ59" s="10"/>
      <c r="AER59" s="10"/>
      <c r="AES59" s="10"/>
      <c r="AET59" s="10"/>
      <c r="AEU59" s="10"/>
      <c r="AEV59" s="10"/>
      <c r="AEW59" s="10"/>
      <c r="AEX59" s="10"/>
      <c r="AEY59" s="10"/>
      <c r="AEZ59" s="10"/>
      <c r="AFA59" s="10"/>
      <c r="AFB59" s="10"/>
      <c r="AFC59" s="10"/>
      <c r="AFD59" s="10"/>
      <c r="AFE59" s="10"/>
      <c r="AFF59" s="10"/>
      <c r="AFG59" s="10"/>
      <c r="AFH59" s="10"/>
      <c r="AFI59" s="10"/>
      <c r="AFJ59" s="10"/>
      <c r="AFK59" s="10"/>
      <c r="AFL59" s="10"/>
      <c r="AFM59" s="10"/>
      <c r="AFN59" s="10"/>
      <c r="AFO59" s="10"/>
      <c r="AFP59" s="10"/>
      <c r="AFQ59" s="10"/>
      <c r="AFR59" s="10"/>
      <c r="AFS59" s="10"/>
      <c r="AFT59" s="10"/>
      <c r="AFU59" s="10"/>
      <c r="AFV59" s="10"/>
      <c r="AFW59" s="10"/>
      <c r="AFX59" s="10"/>
      <c r="AFY59" s="10"/>
      <c r="AFZ59" s="10"/>
      <c r="AGA59" s="10"/>
      <c r="AGB59" s="10"/>
      <c r="AGC59" s="10"/>
      <c r="AGD59" s="10"/>
      <c r="AGE59" s="10"/>
      <c r="AGF59" s="10"/>
      <c r="AGG59" s="10"/>
      <c r="AGH59" s="10"/>
      <c r="AGI59" s="10"/>
      <c r="AGJ59" s="10"/>
      <c r="AGK59" s="10"/>
      <c r="AGL59" s="10"/>
      <c r="AGM59" s="10"/>
      <c r="AGN59" s="10"/>
      <c r="AGO59" s="10"/>
      <c r="AGP59" s="10"/>
      <c r="AGQ59" s="10"/>
      <c r="AGR59" s="10"/>
      <c r="AGS59" s="10"/>
      <c r="AGT59" s="10"/>
      <c r="AGU59" s="10"/>
      <c r="AGV59" s="10"/>
      <c r="AGW59" s="10"/>
      <c r="AGX59" s="10"/>
      <c r="AGY59" s="10"/>
      <c r="AGZ59" s="10"/>
      <c r="AHA59" s="10"/>
      <c r="AHB59" s="10"/>
      <c r="AHC59" s="10"/>
      <c r="AHD59" s="10"/>
      <c r="AHE59" s="10"/>
      <c r="AHF59" s="10"/>
      <c r="AHG59" s="10"/>
      <c r="AHH59" s="10"/>
      <c r="AHI59" s="10"/>
      <c r="AHJ59" s="10"/>
      <c r="AHK59" s="10"/>
      <c r="AHL59" s="10"/>
      <c r="AHM59" s="10"/>
      <c r="AHN59" s="10"/>
      <c r="AHO59" s="10"/>
      <c r="AHP59" s="10"/>
      <c r="AHQ59" s="10"/>
      <c r="AHR59" s="10"/>
      <c r="AHS59" s="10"/>
      <c r="AHT59" s="10"/>
      <c r="AHU59" s="10"/>
      <c r="AHV59" s="10"/>
      <c r="AHW59" s="10"/>
      <c r="AHX59" s="10"/>
      <c r="AHY59" s="10"/>
      <c r="AHZ59" s="10"/>
      <c r="AIA59" s="10"/>
      <c r="AIB59" s="10"/>
      <c r="AIC59" s="10"/>
      <c r="AID59" s="10"/>
      <c r="AIE59" s="10"/>
      <c r="AIF59" s="10"/>
      <c r="AIG59" s="10"/>
      <c r="AIH59" s="10"/>
      <c r="AII59" s="10"/>
      <c r="AIJ59" s="10"/>
      <c r="AIK59" s="10"/>
      <c r="AIL59" s="10"/>
      <c r="AIM59" s="10"/>
      <c r="AIN59" s="10"/>
      <c r="AIO59" s="10"/>
      <c r="AIP59" s="10"/>
      <c r="AIQ59" s="10"/>
      <c r="AIR59" s="10"/>
      <c r="AIS59" s="10"/>
      <c r="AIT59" s="10"/>
      <c r="AIU59" s="10"/>
      <c r="AIV59" s="10"/>
      <c r="AIW59" s="10"/>
      <c r="AIX59" s="10"/>
      <c r="AIY59" s="10"/>
      <c r="AIZ59" s="10"/>
      <c r="AJA59" s="10"/>
      <c r="AJB59" s="10"/>
      <c r="AJC59" s="10"/>
      <c r="AJD59" s="10"/>
      <c r="AJE59" s="10"/>
      <c r="AJF59" s="10"/>
      <c r="AJG59" s="10"/>
      <c r="AJH59" s="10"/>
      <c r="AJI59" s="10"/>
      <c r="AJJ59" s="10"/>
      <c r="AJK59" s="10"/>
      <c r="AJL59" s="10"/>
      <c r="AJM59" s="10"/>
      <c r="AJN59" s="10"/>
      <c r="AJO59" s="10"/>
      <c r="AJP59" s="10"/>
      <c r="AJQ59" s="10"/>
      <c r="AJR59" s="10"/>
      <c r="AJS59" s="10"/>
      <c r="AJT59" s="10"/>
      <c r="AJU59" s="10"/>
      <c r="AJV59" s="10"/>
      <c r="AJW59" s="10"/>
      <c r="AJX59" s="10"/>
      <c r="AJY59" s="10"/>
      <c r="AJZ59" s="10"/>
      <c r="AKA59" s="10"/>
      <c r="AKB59" s="10"/>
      <c r="AKC59" s="10"/>
      <c r="AKD59" s="10"/>
      <c r="AKE59" s="10"/>
      <c r="AKF59" s="10"/>
      <c r="AKG59" s="10"/>
      <c r="AKH59" s="10"/>
      <c r="AKI59" s="10"/>
      <c r="AKJ59" s="10"/>
      <c r="AKK59" s="10"/>
      <c r="AKL59" s="10"/>
      <c r="AKM59" s="10"/>
      <c r="AKN59" s="10"/>
      <c r="AKO59" s="10"/>
      <c r="AKP59" s="10"/>
      <c r="AKQ59" s="10"/>
      <c r="AKR59" s="10"/>
      <c r="AKS59" s="10"/>
      <c r="AKT59" s="10"/>
      <c r="AKU59" s="10"/>
      <c r="AKV59" s="10"/>
      <c r="AKW59" s="10"/>
      <c r="AKX59" s="10"/>
      <c r="AKY59" s="10"/>
      <c r="AKZ59" s="10"/>
      <c r="ALA59" s="10"/>
      <c r="ALB59" s="10"/>
      <c r="ALC59" s="10"/>
      <c r="ALD59" s="10"/>
      <c r="ALE59" s="10"/>
      <c r="ALF59" s="10"/>
      <c r="ALG59" s="10"/>
      <c r="ALH59" s="10"/>
      <c r="ALI59" s="10"/>
      <c r="ALJ59" s="10"/>
      <c r="ALK59" s="10"/>
      <c r="ALL59" s="10"/>
      <c r="ALM59" s="10"/>
      <c r="ALN59" s="10"/>
      <c r="ALO59" s="10"/>
      <c r="ALP59" s="10"/>
      <c r="ALQ59" s="10"/>
      <c r="ALR59" s="10"/>
      <c r="ALS59" s="10"/>
      <c r="ALT59" s="10"/>
      <c r="ALU59" s="10"/>
      <c r="ALV59" s="10"/>
      <c r="ALW59" s="10"/>
      <c r="ALX59" s="10"/>
      <c r="ALY59" s="10"/>
      <c r="ALZ59" s="10"/>
      <c r="AMA59" s="10"/>
      <c r="AMB59" s="10"/>
      <c r="AMC59" s="10"/>
      <c r="AMD59" s="10"/>
      <c r="AME59" s="10"/>
      <c r="AMF59" s="10"/>
      <c r="AMG59" s="10"/>
      <c r="AMH59" s="10"/>
      <c r="AMI59" s="10"/>
      <c r="AMJ59" s="10"/>
    </row>
    <row r="60" spans="1:1024" s="9" customFormat="1" ht="76.5" customHeight="1" x14ac:dyDescent="0.15">
      <c r="A60" s="109"/>
      <c r="B60" s="151"/>
      <c r="C60" s="143"/>
      <c r="D60" s="20"/>
      <c r="E60" s="123" t="s">
        <v>153</v>
      </c>
      <c r="F60" s="124"/>
      <c r="G60" s="78"/>
      <c r="H60" s="96"/>
      <c r="I60" s="93"/>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c r="HX60" s="10"/>
      <c r="HY60" s="10"/>
      <c r="HZ60" s="10"/>
      <c r="IA60" s="10"/>
      <c r="IB60" s="10"/>
      <c r="IC60" s="10"/>
      <c r="ID60" s="10"/>
      <c r="IE60" s="10"/>
      <c r="IF60" s="10"/>
      <c r="IG60" s="10"/>
      <c r="IH60" s="10"/>
      <c r="II60" s="10"/>
      <c r="IJ60" s="10"/>
      <c r="IK60" s="10"/>
      <c r="IL60" s="10"/>
      <c r="IM60" s="10"/>
      <c r="IN60" s="10"/>
      <c r="IO60" s="10"/>
      <c r="IP60" s="10"/>
      <c r="IQ60" s="10"/>
      <c r="IR60" s="10"/>
      <c r="IS60" s="10"/>
      <c r="IT60" s="10"/>
      <c r="IU60" s="10"/>
      <c r="IV60" s="10"/>
      <c r="IW60" s="10"/>
      <c r="IX60" s="10"/>
      <c r="IY60" s="10"/>
      <c r="IZ60" s="10"/>
      <c r="JA60" s="10"/>
      <c r="JB60" s="10"/>
      <c r="JC60" s="10"/>
      <c r="JD60" s="10"/>
      <c r="JE60" s="10"/>
      <c r="JF60" s="10"/>
      <c r="JG60" s="10"/>
      <c r="JH60" s="10"/>
      <c r="JI60" s="10"/>
      <c r="JJ60" s="10"/>
      <c r="JK60" s="10"/>
      <c r="JL60" s="10"/>
      <c r="JM60" s="10"/>
      <c r="JN60" s="10"/>
      <c r="JO60" s="10"/>
      <c r="JP60" s="10"/>
      <c r="JQ60" s="10"/>
      <c r="JR60" s="10"/>
      <c r="JS60" s="10"/>
      <c r="JT60" s="10"/>
      <c r="JU60" s="10"/>
      <c r="JV60" s="10"/>
      <c r="JW60" s="10"/>
      <c r="JX60" s="10"/>
      <c r="JY60" s="10"/>
      <c r="JZ60" s="10"/>
      <c r="KA60" s="10"/>
      <c r="KB60" s="10"/>
      <c r="KC60" s="10"/>
      <c r="KD60" s="10"/>
      <c r="KE60" s="10"/>
      <c r="KF60" s="10"/>
      <c r="KG60" s="10"/>
      <c r="KH60" s="10"/>
      <c r="KI60" s="10"/>
      <c r="KJ60" s="10"/>
      <c r="KK60" s="10"/>
      <c r="KL60" s="10"/>
      <c r="KM60" s="10"/>
      <c r="KN60" s="10"/>
      <c r="KO60" s="10"/>
      <c r="KP60" s="10"/>
      <c r="KQ60" s="10"/>
      <c r="KR60" s="10"/>
      <c r="KS60" s="10"/>
      <c r="KT60" s="10"/>
      <c r="KU60" s="10"/>
      <c r="KV60" s="10"/>
      <c r="KW60" s="10"/>
      <c r="KX60" s="10"/>
      <c r="KY60" s="10"/>
      <c r="KZ60" s="10"/>
      <c r="LA60" s="10"/>
      <c r="LB60" s="10"/>
      <c r="LC60" s="10"/>
      <c r="LD60" s="10"/>
      <c r="LE60" s="10"/>
      <c r="LF60" s="10"/>
      <c r="LG60" s="10"/>
      <c r="LH60" s="10"/>
      <c r="LI60" s="10"/>
      <c r="LJ60" s="10"/>
      <c r="LK60" s="10"/>
      <c r="LL60" s="10"/>
      <c r="LM60" s="10"/>
      <c r="LN60" s="10"/>
      <c r="LO60" s="10"/>
      <c r="LP60" s="10"/>
      <c r="LQ60" s="10"/>
      <c r="LR60" s="10"/>
      <c r="LS60" s="10"/>
      <c r="LT60" s="10"/>
      <c r="LU60" s="10"/>
      <c r="LV60" s="10"/>
      <c r="LW60" s="10"/>
      <c r="LX60" s="10"/>
      <c r="LY60" s="10"/>
      <c r="LZ60" s="10"/>
      <c r="MA60" s="10"/>
      <c r="MB60" s="10"/>
      <c r="MC60" s="10"/>
      <c r="MD60" s="10"/>
      <c r="ME60" s="10"/>
      <c r="MF60" s="10"/>
      <c r="MG60" s="10"/>
      <c r="MH60" s="10"/>
      <c r="MI60" s="10"/>
      <c r="MJ60" s="10"/>
      <c r="MK60" s="10"/>
      <c r="ML60" s="10"/>
      <c r="MM60" s="10"/>
      <c r="MN60" s="10"/>
      <c r="MO60" s="10"/>
      <c r="MP60" s="10"/>
      <c r="MQ60" s="10"/>
      <c r="MR60" s="10"/>
      <c r="MS60" s="10"/>
      <c r="MT60" s="10"/>
      <c r="MU60" s="10"/>
      <c r="MV60" s="10"/>
      <c r="MW60" s="10"/>
      <c r="MX60" s="10"/>
      <c r="MY60" s="10"/>
      <c r="MZ60" s="10"/>
      <c r="NA60" s="10"/>
      <c r="NB60" s="10"/>
      <c r="NC60" s="10"/>
      <c r="ND60" s="10"/>
      <c r="NE60" s="10"/>
      <c r="NF60" s="10"/>
      <c r="NG60" s="10"/>
      <c r="NH60" s="10"/>
      <c r="NI60" s="10"/>
      <c r="NJ60" s="10"/>
      <c r="NK60" s="10"/>
      <c r="NL60" s="10"/>
      <c r="NM60" s="10"/>
      <c r="NN60" s="10"/>
      <c r="NO60" s="10"/>
      <c r="NP60" s="10"/>
      <c r="NQ60" s="10"/>
      <c r="NR60" s="10"/>
      <c r="NS60" s="10"/>
      <c r="NT60" s="10"/>
      <c r="NU60" s="10"/>
      <c r="NV60" s="10"/>
      <c r="NW60" s="10"/>
      <c r="NX60" s="10"/>
      <c r="NY60" s="10"/>
      <c r="NZ60" s="10"/>
      <c r="OA60" s="10"/>
      <c r="OB60" s="10"/>
      <c r="OC60" s="10"/>
      <c r="OD60" s="10"/>
      <c r="OE60" s="10"/>
      <c r="OF60" s="10"/>
      <c r="OG60" s="10"/>
      <c r="OH60" s="10"/>
      <c r="OI60" s="10"/>
      <c r="OJ60" s="10"/>
      <c r="OK60" s="10"/>
      <c r="OL60" s="10"/>
      <c r="OM60" s="10"/>
      <c r="ON60" s="10"/>
      <c r="OO60" s="10"/>
      <c r="OP60" s="10"/>
      <c r="OQ60" s="10"/>
      <c r="OR60" s="10"/>
      <c r="OS60" s="10"/>
      <c r="OT60" s="10"/>
      <c r="OU60" s="10"/>
      <c r="OV60" s="10"/>
      <c r="OW60" s="10"/>
      <c r="OX60" s="10"/>
      <c r="OY60" s="10"/>
      <c r="OZ60" s="10"/>
      <c r="PA60" s="10"/>
      <c r="PB60" s="10"/>
      <c r="PC60" s="10"/>
      <c r="PD60" s="10"/>
      <c r="PE60" s="10"/>
      <c r="PF60" s="10"/>
      <c r="PG60" s="10"/>
      <c r="PH60" s="10"/>
      <c r="PI60" s="10"/>
      <c r="PJ60" s="10"/>
      <c r="PK60" s="10"/>
      <c r="PL60" s="10"/>
      <c r="PM60" s="10"/>
      <c r="PN60" s="10"/>
      <c r="PO60" s="10"/>
      <c r="PP60" s="10"/>
      <c r="PQ60" s="10"/>
      <c r="PR60" s="10"/>
      <c r="PS60" s="10"/>
      <c r="PT60" s="10"/>
      <c r="PU60" s="10"/>
      <c r="PV60" s="10"/>
      <c r="PW60" s="10"/>
      <c r="PX60" s="10"/>
      <c r="PY60" s="10"/>
      <c r="PZ60" s="10"/>
      <c r="QA60" s="10"/>
      <c r="QB60" s="10"/>
      <c r="QC60" s="10"/>
      <c r="QD60" s="10"/>
      <c r="QE60" s="10"/>
      <c r="QF60" s="10"/>
      <c r="QG60" s="10"/>
      <c r="QH60" s="10"/>
      <c r="QI60" s="10"/>
      <c r="QJ60" s="10"/>
      <c r="QK60" s="10"/>
      <c r="QL60" s="10"/>
      <c r="QM60" s="10"/>
      <c r="QN60" s="10"/>
      <c r="QO60" s="10"/>
      <c r="QP60" s="10"/>
      <c r="QQ60" s="10"/>
      <c r="QR60" s="10"/>
      <c r="QS60" s="10"/>
      <c r="QT60" s="10"/>
      <c r="QU60" s="10"/>
      <c r="QV60" s="10"/>
      <c r="QW60" s="10"/>
      <c r="QX60" s="10"/>
      <c r="QY60" s="10"/>
      <c r="QZ60" s="10"/>
      <c r="RA60" s="10"/>
      <c r="RB60" s="10"/>
      <c r="RC60" s="10"/>
      <c r="RD60" s="10"/>
      <c r="RE60" s="10"/>
      <c r="RF60" s="10"/>
      <c r="RG60" s="10"/>
      <c r="RH60" s="10"/>
      <c r="RI60" s="10"/>
      <c r="RJ60" s="10"/>
      <c r="RK60" s="10"/>
      <c r="RL60" s="10"/>
      <c r="RM60" s="10"/>
      <c r="RN60" s="10"/>
      <c r="RO60" s="10"/>
      <c r="RP60" s="10"/>
      <c r="RQ60" s="10"/>
      <c r="RR60" s="10"/>
      <c r="RS60" s="10"/>
      <c r="RT60" s="10"/>
      <c r="RU60" s="10"/>
      <c r="RV60" s="10"/>
      <c r="RW60" s="10"/>
      <c r="RX60" s="10"/>
      <c r="RY60" s="10"/>
      <c r="RZ60" s="10"/>
      <c r="SA60" s="10"/>
      <c r="SB60" s="10"/>
      <c r="SC60" s="10"/>
      <c r="SD60" s="10"/>
      <c r="SE60" s="10"/>
      <c r="SF60" s="10"/>
      <c r="SG60" s="10"/>
      <c r="SH60" s="10"/>
      <c r="SI60" s="10"/>
      <c r="SJ60" s="10"/>
      <c r="SK60" s="10"/>
      <c r="SL60" s="10"/>
      <c r="SM60" s="10"/>
      <c r="SN60" s="10"/>
      <c r="SO60" s="10"/>
      <c r="SP60" s="10"/>
      <c r="SQ60" s="10"/>
      <c r="SR60" s="10"/>
      <c r="SS60" s="10"/>
      <c r="ST60" s="10"/>
      <c r="SU60" s="10"/>
      <c r="SV60" s="10"/>
      <c r="SW60" s="10"/>
      <c r="SX60" s="10"/>
      <c r="SY60" s="10"/>
      <c r="SZ60" s="10"/>
      <c r="TA60" s="10"/>
      <c r="TB60" s="10"/>
      <c r="TC60" s="10"/>
      <c r="TD60" s="10"/>
      <c r="TE60" s="10"/>
      <c r="TF60" s="10"/>
      <c r="TG60" s="10"/>
      <c r="TH60" s="10"/>
      <c r="TI60" s="10"/>
      <c r="TJ60" s="10"/>
      <c r="TK60" s="10"/>
      <c r="TL60" s="10"/>
      <c r="TM60" s="10"/>
      <c r="TN60" s="10"/>
      <c r="TO60" s="10"/>
      <c r="TP60" s="10"/>
      <c r="TQ60" s="10"/>
      <c r="TR60" s="10"/>
      <c r="TS60" s="10"/>
      <c r="TT60" s="10"/>
      <c r="TU60" s="10"/>
      <c r="TV60" s="10"/>
      <c r="TW60" s="10"/>
      <c r="TX60" s="10"/>
      <c r="TY60" s="10"/>
      <c r="TZ60" s="10"/>
      <c r="UA60" s="10"/>
      <c r="UB60" s="10"/>
      <c r="UC60" s="10"/>
      <c r="UD60" s="10"/>
      <c r="UE60" s="10"/>
      <c r="UF60" s="10"/>
      <c r="UG60" s="10"/>
      <c r="UH60" s="10"/>
      <c r="UI60" s="10"/>
      <c r="UJ60" s="10"/>
      <c r="UK60" s="10"/>
      <c r="UL60" s="10"/>
      <c r="UM60" s="10"/>
      <c r="UN60" s="10"/>
      <c r="UO60" s="10"/>
      <c r="UP60" s="10"/>
      <c r="UQ60" s="10"/>
      <c r="UR60" s="10"/>
      <c r="US60" s="10"/>
      <c r="UT60" s="10"/>
      <c r="UU60" s="10"/>
      <c r="UV60" s="10"/>
      <c r="UW60" s="10"/>
      <c r="UX60" s="10"/>
      <c r="UY60" s="10"/>
      <c r="UZ60" s="10"/>
      <c r="VA60" s="10"/>
      <c r="VB60" s="10"/>
      <c r="VC60" s="10"/>
      <c r="VD60" s="10"/>
      <c r="VE60" s="10"/>
      <c r="VF60" s="10"/>
      <c r="VG60" s="10"/>
      <c r="VH60" s="10"/>
      <c r="VI60" s="10"/>
      <c r="VJ60" s="10"/>
      <c r="VK60" s="10"/>
      <c r="VL60" s="10"/>
      <c r="VM60" s="10"/>
      <c r="VN60" s="10"/>
      <c r="VO60" s="10"/>
      <c r="VP60" s="10"/>
      <c r="VQ60" s="10"/>
      <c r="VR60" s="10"/>
      <c r="VS60" s="10"/>
      <c r="VT60" s="10"/>
      <c r="VU60" s="10"/>
      <c r="VV60" s="10"/>
      <c r="VW60" s="10"/>
      <c r="VX60" s="10"/>
      <c r="VY60" s="10"/>
      <c r="VZ60" s="10"/>
      <c r="WA60" s="10"/>
      <c r="WB60" s="10"/>
      <c r="WC60" s="10"/>
      <c r="WD60" s="10"/>
      <c r="WE60" s="10"/>
      <c r="WF60" s="10"/>
      <c r="WG60" s="10"/>
      <c r="WH60" s="10"/>
      <c r="WI60" s="10"/>
      <c r="WJ60" s="10"/>
      <c r="WK60" s="10"/>
      <c r="WL60" s="10"/>
      <c r="WM60" s="10"/>
      <c r="WN60" s="10"/>
      <c r="WO60" s="10"/>
      <c r="WP60" s="10"/>
      <c r="WQ60" s="10"/>
      <c r="WR60" s="10"/>
      <c r="WS60" s="10"/>
      <c r="WT60" s="10"/>
      <c r="WU60" s="10"/>
      <c r="WV60" s="10"/>
      <c r="WW60" s="10"/>
      <c r="WX60" s="10"/>
      <c r="WY60" s="10"/>
      <c r="WZ60" s="10"/>
      <c r="XA60" s="10"/>
      <c r="XB60" s="10"/>
      <c r="XC60" s="10"/>
      <c r="XD60" s="10"/>
      <c r="XE60" s="10"/>
      <c r="XF60" s="10"/>
      <c r="XG60" s="10"/>
      <c r="XH60" s="10"/>
      <c r="XI60" s="10"/>
      <c r="XJ60" s="10"/>
      <c r="XK60" s="10"/>
      <c r="XL60" s="10"/>
      <c r="XM60" s="10"/>
      <c r="XN60" s="10"/>
      <c r="XO60" s="10"/>
      <c r="XP60" s="10"/>
      <c r="XQ60" s="10"/>
      <c r="XR60" s="10"/>
      <c r="XS60" s="10"/>
      <c r="XT60" s="10"/>
      <c r="XU60" s="10"/>
      <c r="XV60" s="10"/>
      <c r="XW60" s="10"/>
      <c r="XX60" s="10"/>
      <c r="XY60" s="10"/>
      <c r="XZ60" s="10"/>
      <c r="YA60" s="10"/>
      <c r="YB60" s="10"/>
      <c r="YC60" s="10"/>
      <c r="YD60" s="10"/>
      <c r="YE60" s="10"/>
      <c r="YF60" s="10"/>
      <c r="YG60" s="10"/>
      <c r="YH60" s="10"/>
      <c r="YI60" s="10"/>
      <c r="YJ60" s="10"/>
      <c r="YK60" s="10"/>
      <c r="YL60" s="10"/>
      <c r="YM60" s="10"/>
      <c r="YN60" s="10"/>
      <c r="YO60" s="10"/>
      <c r="YP60" s="10"/>
      <c r="YQ60" s="10"/>
      <c r="YR60" s="10"/>
      <c r="YS60" s="10"/>
      <c r="YT60" s="10"/>
      <c r="YU60" s="10"/>
      <c r="YV60" s="10"/>
      <c r="YW60" s="10"/>
      <c r="YX60" s="10"/>
      <c r="YY60" s="10"/>
      <c r="YZ60" s="10"/>
      <c r="ZA60" s="10"/>
      <c r="ZB60" s="10"/>
      <c r="ZC60" s="10"/>
      <c r="ZD60" s="10"/>
      <c r="ZE60" s="10"/>
      <c r="ZF60" s="10"/>
      <c r="ZG60" s="10"/>
      <c r="ZH60" s="10"/>
      <c r="ZI60" s="10"/>
      <c r="ZJ60" s="10"/>
      <c r="ZK60" s="10"/>
      <c r="ZL60" s="10"/>
      <c r="ZM60" s="10"/>
      <c r="ZN60" s="10"/>
      <c r="ZO60" s="10"/>
      <c r="ZP60" s="10"/>
      <c r="ZQ60" s="10"/>
      <c r="ZR60" s="10"/>
      <c r="ZS60" s="10"/>
      <c r="ZT60" s="10"/>
      <c r="ZU60" s="10"/>
      <c r="ZV60" s="10"/>
      <c r="ZW60" s="10"/>
      <c r="ZX60" s="10"/>
      <c r="ZY60" s="10"/>
      <c r="ZZ60" s="10"/>
      <c r="AAA60" s="10"/>
      <c r="AAB60" s="10"/>
      <c r="AAC60" s="10"/>
      <c r="AAD60" s="10"/>
      <c r="AAE60" s="10"/>
      <c r="AAF60" s="10"/>
      <c r="AAG60" s="10"/>
      <c r="AAH60" s="10"/>
      <c r="AAI60" s="10"/>
      <c r="AAJ60" s="10"/>
      <c r="AAK60" s="10"/>
      <c r="AAL60" s="10"/>
      <c r="AAM60" s="10"/>
      <c r="AAN60" s="10"/>
      <c r="AAO60" s="10"/>
      <c r="AAP60" s="10"/>
      <c r="AAQ60" s="10"/>
      <c r="AAR60" s="10"/>
      <c r="AAS60" s="10"/>
      <c r="AAT60" s="10"/>
      <c r="AAU60" s="10"/>
      <c r="AAV60" s="10"/>
      <c r="AAW60" s="10"/>
      <c r="AAX60" s="10"/>
      <c r="AAY60" s="10"/>
      <c r="AAZ60" s="10"/>
      <c r="ABA60" s="10"/>
      <c r="ABB60" s="10"/>
      <c r="ABC60" s="10"/>
      <c r="ABD60" s="10"/>
      <c r="ABE60" s="10"/>
      <c r="ABF60" s="10"/>
      <c r="ABG60" s="10"/>
      <c r="ABH60" s="10"/>
      <c r="ABI60" s="10"/>
      <c r="ABJ60" s="10"/>
      <c r="ABK60" s="10"/>
      <c r="ABL60" s="10"/>
      <c r="ABM60" s="10"/>
      <c r="ABN60" s="10"/>
      <c r="ABO60" s="10"/>
      <c r="ABP60" s="10"/>
      <c r="ABQ60" s="10"/>
      <c r="ABR60" s="10"/>
      <c r="ABS60" s="10"/>
      <c r="ABT60" s="10"/>
      <c r="ABU60" s="10"/>
      <c r="ABV60" s="10"/>
      <c r="ABW60" s="10"/>
      <c r="ABX60" s="10"/>
      <c r="ABY60" s="10"/>
      <c r="ABZ60" s="10"/>
      <c r="ACA60" s="10"/>
      <c r="ACB60" s="10"/>
      <c r="ACC60" s="10"/>
      <c r="ACD60" s="10"/>
      <c r="ACE60" s="10"/>
      <c r="ACF60" s="10"/>
      <c r="ACG60" s="10"/>
      <c r="ACH60" s="10"/>
      <c r="ACI60" s="10"/>
      <c r="ACJ60" s="10"/>
      <c r="ACK60" s="10"/>
      <c r="ACL60" s="10"/>
      <c r="ACM60" s="10"/>
      <c r="ACN60" s="10"/>
      <c r="ACO60" s="10"/>
      <c r="ACP60" s="10"/>
      <c r="ACQ60" s="10"/>
      <c r="ACR60" s="10"/>
      <c r="ACS60" s="10"/>
      <c r="ACT60" s="10"/>
      <c r="ACU60" s="10"/>
      <c r="ACV60" s="10"/>
      <c r="ACW60" s="10"/>
      <c r="ACX60" s="10"/>
      <c r="ACY60" s="10"/>
      <c r="ACZ60" s="10"/>
      <c r="ADA60" s="10"/>
      <c r="ADB60" s="10"/>
      <c r="ADC60" s="10"/>
      <c r="ADD60" s="10"/>
      <c r="ADE60" s="10"/>
      <c r="ADF60" s="10"/>
      <c r="ADG60" s="10"/>
      <c r="ADH60" s="10"/>
      <c r="ADI60" s="10"/>
      <c r="ADJ60" s="10"/>
      <c r="ADK60" s="10"/>
      <c r="ADL60" s="10"/>
      <c r="ADM60" s="10"/>
      <c r="ADN60" s="10"/>
      <c r="ADO60" s="10"/>
      <c r="ADP60" s="10"/>
      <c r="ADQ60" s="10"/>
      <c r="ADR60" s="10"/>
      <c r="ADS60" s="10"/>
      <c r="ADT60" s="10"/>
      <c r="ADU60" s="10"/>
      <c r="ADV60" s="10"/>
      <c r="ADW60" s="10"/>
      <c r="ADX60" s="10"/>
      <c r="ADY60" s="10"/>
      <c r="ADZ60" s="10"/>
      <c r="AEA60" s="10"/>
      <c r="AEB60" s="10"/>
      <c r="AEC60" s="10"/>
      <c r="AED60" s="10"/>
      <c r="AEE60" s="10"/>
      <c r="AEF60" s="10"/>
      <c r="AEG60" s="10"/>
      <c r="AEH60" s="10"/>
      <c r="AEI60" s="10"/>
      <c r="AEJ60" s="10"/>
      <c r="AEK60" s="10"/>
      <c r="AEL60" s="10"/>
      <c r="AEM60" s="10"/>
      <c r="AEN60" s="10"/>
      <c r="AEO60" s="10"/>
      <c r="AEP60" s="10"/>
      <c r="AEQ60" s="10"/>
      <c r="AER60" s="10"/>
      <c r="AES60" s="10"/>
      <c r="AET60" s="10"/>
      <c r="AEU60" s="10"/>
      <c r="AEV60" s="10"/>
      <c r="AEW60" s="10"/>
      <c r="AEX60" s="10"/>
      <c r="AEY60" s="10"/>
      <c r="AEZ60" s="10"/>
      <c r="AFA60" s="10"/>
      <c r="AFB60" s="10"/>
      <c r="AFC60" s="10"/>
      <c r="AFD60" s="10"/>
      <c r="AFE60" s="10"/>
      <c r="AFF60" s="10"/>
      <c r="AFG60" s="10"/>
      <c r="AFH60" s="10"/>
      <c r="AFI60" s="10"/>
      <c r="AFJ60" s="10"/>
      <c r="AFK60" s="10"/>
      <c r="AFL60" s="10"/>
      <c r="AFM60" s="10"/>
      <c r="AFN60" s="10"/>
      <c r="AFO60" s="10"/>
      <c r="AFP60" s="10"/>
      <c r="AFQ60" s="10"/>
      <c r="AFR60" s="10"/>
      <c r="AFS60" s="10"/>
      <c r="AFT60" s="10"/>
      <c r="AFU60" s="10"/>
      <c r="AFV60" s="10"/>
      <c r="AFW60" s="10"/>
      <c r="AFX60" s="10"/>
      <c r="AFY60" s="10"/>
      <c r="AFZ60" s="10"/>
      <c r="AGA60" s="10"/>
      <c r="AGB60" s="10"/>
      <c r="AGC60" s="10"/>
      <c r="AGD60" s="10"/>
      <c r="AGE60" s="10"/>
      <c r="AGF60" s="10"/>
      <c r="AGG60" s="10"/>
      <c r="AGH60" s="10"/>
      <c r="AGI60" s="10"/>
      <c r="AGJ60" s="10"/>
      <c r="AGK60" s="10"/>
      <c r="AGL60" s="10"/>
      <c r="AGM60" s="10"/>
      <c r="AGN60" s="10"/>
      <c r="AGO60" s="10"/>
      <c r="AGP60" s="10"/>
      <c r="AGQ60" s="10"/>
      <c r="AGR60" s="10"/>
      <c r="AGS60" s="10"/>
      <c r="AGT60" s="10"/>
      <c r="AGU60" s="10"/>
      <c r="AGV60" s="10"/>
      <c r="AGW60" s="10"/>
      <c r="AGX60" s="10"/>
      <c r="AGY60" s="10"/>
      <c r="AGZ60" s="10"/>
      <c r="AHA60" s="10"/>
      <c r="AHB60" s="10"/>
      <c r="AHC60" s="10"/>
      <c r="AHD60" s="10"/>
      <c r="AHE60" s="10"/>
      <c r="AHF60" s="10"/>
      <c r="AHG60" s="10"/>
      <c r="AHH60" s="10"/>
      <c r="AHI60" s="10"/>
      <c r="AHJ60" s="10"/>
      <c r="AHK60" s="10"/>
      <c r="AHL60" s="10"/>
      <c r="AHM60" s="10"/>
      <c r="AHN60" s="10"/>
      <c r="AHO60" s="10"/>
      <c r="AHP60" s="10"/>
      <c r="AHQ60" s="10"/>
      <c r="AHR60" s="10"/>
      <c r="AHS60" s="10"/>
      <c r="AHT60" s="10"/>
      <c r="AHU60" s="10"/>
      <c r="AHV60" s="10"/>
      <c r="AHW60" s="10"/>
      <c r="AHX60" s="10"/>
      <c r="AHY60" s="10"/>
      <c r="AHZ60" s="10"/>
      <c r="AIA60" s="10"/>
      <c r="AIB60" s="10"/>
      <c r="AIC60" s="10"/>
      <c r="AID60" s="10"/>
      <c r="AIE60" s="10"/>
      <c r="AIF60" s="10"/>
      <c r="AIG60" s="10"/>
      <c r="AIH60" s="10"/>
      <c r="AII60" s="10"/>
      <c r="AIJ60" s="10"/>
      <c r="AIK60" s="10"/>
      <c r="AIL60" s="10"/>
      <c r="AIM60" s="10"/>
      <c r="AIN60" s="10"/>
      <c r="AIO60" s="10"/>
      <c r="AIP60" s="10"/>
      <c r="AIQ60" s="10"/>
      <c r="AIR60" s="10"/>
      <c r="AIS60" s="10"/>
      <c r="AIT60" s="10"/>
      <c r="AIU60" s="10"/>
      <c r="AIV60" s="10"/>
      <c r="AIW60" s="10"/>
      <c r="AIX60" s="10"/>
      <c r="AIY60" s="10"/>
      <c r="AIZ60" s="10"/>
      <c r="AJA60" s="10"/>
      <c r="AJB60" s="10"/>
      <c r="AJC60" s="10"/>
      <c r="AJD60" s="10"/>
      <c r="AJE60" s="10"/>
      <c r="AJF60" s="10"/>
      <c r="AJG60" s="10"/>
      <c r="AJH60" s="10"/>
      <c r="AJI60" s="10"/>
      <c r="AJJ60" s="10"/>
      <c r="AJK60" s="10"/>
      <c r="AJL60" s="10"/>
      <c r="AJM60" s="10"/>
      <c r="AJN60" s="10"/>
      <c r="AJO60" s="10"/>
      <c r="AJP60" s="10"/>
      <c r="AJQ60" s="10"/>
      <c r="AJR60" s="10"/>
      <c r="AJS60" s="10"/>
      <c r="AJT60" s="10"/>
      <c r="AJU60" s="10"/>
      <c r="AJV60" s="10"/>
      <c r="AJW60" s="10"/>
      <c r="AJX60" s="10"/>
      <c r="AJY60" s="10"/>
      <c r="AJZ60" s="10"/>
      <c r="AKA60" s="10"/>
      <c r="AKB60" s="10"/>
      <c r="AKC60" s="10"/>
      <c r="AKD60" s="10"/>
      <c r="AKE60" s="10"/>
      <c r="AKF60" s="10"/>
      <c r="AKG60" s="10"/>
      <c r="AKH60" s="10"/>
      <c r="AKI60" s="10"/>
      <c r="AKJ60" s="10"/>
      <c r="AKK60" s="10"/>
      <c r="AKL60" s="10"/>
      <c r="AKM60" s="10"/>
      <c r="AKN60" s="10"/>
      <c r="AKO60" s="10"/>
      <c r="AKP60" s="10"/>
      <c r="AKQ60" s="10"/>
      <c r="AKR60" s="10"/>
      <c r="AKS60" s="10"/>
      <c r="AKT60" s="10"/>
      <c r="AKU60" s="10"/>
      <c r="AKV60" s="10"/>
      <c r="AKW60" s="10"/>
      <c r="AKX60" s="10"/>
      <c r="AKY60" s="10"/>
      <c r="AKZ60" s="10"/>
      <c r="ALA60" s="10"/>
      <c r="ALB60" s="10"/>
      <c r="ALC60" s="10"/>
      <c r="ALD60" s="10"/>
      <c r="ALE60" s="10"/>
      <c r="ALF60" s="10"/>
      <c r="ALG60" s="10"/>
      <c r="ALH60" s="10"/>
      <c r="ALI60" s="10"/>
      <c r="ALJ60" s="10"/>
      <c r="ALK60" s="10"/>
      <c r="ALL60" s="10"/>
      <c r="ALM60" s="10"/>
      <c r="ALN60" s="10"/>
      <c r="ALO60" s="10"/>
      <c r="ALP60" s="10"/>
      <c r="ALQ60" s="10"/>
      <c r="ALR60" s="10"/>
      <c r="ALS60" s="10"/>
      <c r="ALT60" s="10"/>
      <c r="ALU60" s="10"/>
      <c r="ALV60" s="10"/>
      <c r="ALW60" s="10"/>
      <c r="ALX60" s="10"/>
      <c r="ALY60" s="10"/>
      <c r="ALZ60" s="10"/>
      <c r="AMA60" s="10"/>
      <c r="AMB60" s="10"/>
      <c r="AMC60" s="10"/>
      <c r="AMD60" s="10"/>
      <c r="AME60" s="10"/>
      <c r="AMF60" s="10"/>
      <c r="AMG60" s="10"/>
      <c r="AMH60" s="10"/>
      <c r="AMI60" s="10"/>
      <c r="AMJ60" s="10"/>
    </row>
    <row r="61" spans="1:1024" s="10" customFormat="1" ht="39.75" customHeight="1" x14ac:dyDescent="0.15">
      <c r="A61" s="109"/>
      <c r="B61" s="151"/>
      <c r="C61" s="143"/>
      <c r="D61" s="21"/>
      <c r="E61" s="51" t="str">
        <f>HYPERLINK(G61, "相談支援従事者初任者研修費助成金")</f>
        <v>相談支援従事者初任者研修費助成金</v>
      </c>
      <c r="F61" s="34" t="s">
        <v>17</v>
      </c>
      <c r="G61" s="79" t="s">
        <v>154</v>
      </c>
      <c r="H61" s="96"/>
      <c r="I61" s="93"/>
      <c r="J61" s="9"/>
    </row>
    <row r="62" spans="1:1024" s="10" customFormat="1" ht="76.5" customHeight="1" x14ac:dyDescent="0.15">
      <c r="A62" s="109"/>
      <c r="B62" s="151"/>
      <c r="C62" s="143"/>
      <c r="D62" s="20"/>
      <c r="E62" s="123" t="s">
        <v>155</v>
      </c>
      <c r="F62" s="124"/>
      <c r="G62" s="80"/>
      <c r="H62" s="96"/>
      <c r="I62" s="93"/>
      <c r="J62" s="9"/>
    </row>
    <row r="63" spans="1:1024" s="10" customFormat="1" ht="39.75" customHeight="1" x14ac:dyDescent="0.15">
      <c r="A63" s="109"/>
      <c r="B63" s="151"/>
      <c r="C63" s="143"/>
      <c r="D63" s="21"/>
      <c r="E63" s="59" t="s">
        <v>102</v>
      </c>
      <c r="F63" s="34" t="s">
        <v>17</v>
      </c>
      <c r="G63" s="78"/>
      <c r="H63" s="96"/>
      <c r="I63" s="93"/>
      <c r="J63" s="9"/>
    </row>
    <row r="64" spans="1:1024" s="10" customFormat="1" ht="76.5" customHeight="1" x14ac:dyDescent="0.15">
      <c r="A64" s="109"/>
      <c r="B64" s="151"/>
      <c r="C64" s="144"/>
      <c r="D64" s="20"/>
      <c r="E64" s="124" t="s">
        <v>106</v>
      </c>
      <c r="F64" s="123"/>
      <c r="G64" s="78"/>
      <c r="H64" s="100"/>
      <c r="I64" s="102"/>
      <c r="J64" s="9"/>
    </row>
    <row r="65" spans="1:11" s="10" customFormat="1" ht="39.75" customHeight="1" x14ac:dyDescent="0.15">
      <c r="A65" s="109"/>
      <c r="B65" s="151"/>
      <c r="C65" s="153" t="s">
        <v>121</v>
      </c>
      <c r="D65" s="21"/>
      <c r="E65" s="52" t="str">
        <f>HYPERLINK(G65, "国民健康保険特定健診受診率向上対策助成金")</f>
        <v>国民健康保険特定健診受診率向上対策助成金</v>
      </c>
      <c r="F65" s="34" t="s">
        <v>17</v>
      </c>
      <c r="G65" s="79" t="s">
        <v>156</v>
      </c>
      <c r="H65" s="141" t="s">
        <v>44</v>
      </c>
      <c r="I65" s="139" t="s">
        <v>221</v>
      </c>
      <c r="J65" s="9"/>
    </row>
    <row r="66" spans="1:11" s="10" customFormat="1" ht="76.5" customHeight="1" x14ac:dyDescent="0.15">
      <c r="A66" s="109"/>
      <c r="B66" s="151"/>
      <c r="C66" s="143"/>
      <c r="D66" s="22"/>
      <c r="E66" s="123" t="s">
        <v>23</v>
      </c>
      <c r="F66" s="124"/>
      <c r="G66" s="80"/>
      <c r="H66" s="99"/>
      <c r="I66" s="139"/>
      <c r="J66" s="9"/>
    </row>
    <row r="67" spans="1:11" s="10" customFormat="1" ht="39.75" customHeight="1" x14ac:dyDescent="0.15">
      <c r="A67" s="109"/>
      <c r="B67" s="151"/>
      <c r="C67" s="143"/>
      <c r="D67" s="21"/>
      <c r="E67" s="53" t="str">
        <f>HYPERLINK(G67, "若年者のがん患者在宅支援サービス費助成金")</f>
        <v>若年者のがん患者在宅支援サービス費助成金</v>
      </c>
      <c r="F67" s="34" t="s">
        <v>17</v>
      </c>
      <c r="G67" s="78" t="s">
        <v>8</v>
      </c>
      <c r="H67" s="99" t="s">
        <v>67</v>
      </c>
      <c r="I67" s="101" t="s">
        <v>222</v>
      </c>
      <c r="J67" s="9"/>
      <c r="K67" s="14"/>
    </row>
    <row r="68" spans="1:11" s="10" customFormat="1" ht="76.5" customHeight="1" x14ac:dyDescent="0.15">
      <c r="A68" s="109"/>
      <c r="B68" s="151"/>
      <c r="C68" s="143"/>
      <c r="D68" s="20"/>
      <c r="E68" s="123" t="s">
        <v>286</v>
      </c>
      <c r="F68" s="124"/>
      <c r="G68" s="74"/>
      <c r="H68" s="96"/>
      <c r="I68" s="93"/>
      <c r="J68" s="9"/>
      <c r="K68" s="14"/>
    </row>
    <row r="69" spans="1:11" s="10" customFormat="1" ht="39.75" customHeight="1" x14ac:dyDescent="0.15">
      <c r="A69" s="109"/>
      <c r="B69" s="151"/>
      <c r="C69" s="143"/>
      <c r="D69" s="21"/>
      <c r="E69" s="53" t="str">
        <f>HYPERLINK(G69, "がん患者医療用ウィッグ等購入費助成金")</f>
        <v>がん患者医療用ウィッグ等購入費助成金</v>
      </c>
      <c r="F69" s="34" t="s">
        <v>17</v>
      </c>
      <c r="G69" s="78" t="s">
        <v>157</v>
      </c>
      <c r="H69" s="96"/>
      <c r="I69" s="93"/>
      <c r="J69" s="9"/>
      <c r="K69" s="14"/>
    </row>
    <row r="70" spans="1:11" s="10" customFormat="1" ht="76.5" customHeight="1" thickBot="1" x14ac:dyDescent="0.2">
      <c r="A70" s="109"/>
      <c r="B70" s="151"/>
      <c r="C70" s="143"/>
      <c r="D70" s="27"/>
      <c r="E70" s="125" t="s">
        <v>223</v>
      </c>
      <c r="F70" s="126"/>
      <c r="G70" s="71"/>
      <c r="H70" s="96"/>
      <c r="I70" s="102"/>
      <c r="J70" s="9"/>
      <c r="K70" s="14"/>
    </row>
    <row r="71" spans="1:11" s="10" customFormat="1" ht="39.75" customHeight="1" x14ac:dyDescent="0.15">
      <c r="A71" s="109"/>
      <c r="B71" s="151"/>
      <c r="C71" s="143"/>
      <c r="D71" s="21"/>
      <c r="E71" s="52" t="str">
        <f>HYPERLINK(G71, "骨髄等移植ドナー支援事業助成金")</f>
        <v>骨髄等移植ドナー支援事業助成金</v>
      </c>
      <c r="F71" s="33" t="s">
        <v>17</v>
      </c>
      <c r="G71" s="81" t="s">
        <v>255</v>
      </c>
      <c r="H71" s="96"/>
      <c r="I71" s="93" t="s">
        <v>224</v>
      </c>
      <c r="J71" s="9"/>
      <c r="K71" s="14"/>
    </row>
    <row r="72" spans="1:11" s="10" customFormat="1" ht="76.5" customHeight="1" x14ac:dyDescent="0.15">
      <c r="A72" s="109"/>
      <c r="B72" s="151"/>
      <c r="C72" s="143"/>
      <c r="D72" s="20"/>
      <c r="E72" s="123" t="s">
        <v>158</v>
      </c>
      <c r="F72" s="124"/>
      <c r="G72" s="82"/>
      <c r="H72" s="96"/>
      <c r="I72" s="93"/>
      <c r="J72" s="9"/>
      <c r="K72" s="14"/>
    </row>
    <row r="73" spans="1:11" s="10" customFormat="1" ht="39.75" customHeight="1" x14ac:dyDescent="0.15">
      <c r="A73" s="109"/>
      <c r="B73" s="151"/>
      <c r="C73" s="143"/>
      <c r="D73" s="21"/>
      <c r="E73" s="49" t="str">
        <f>HYPERLINK(G73, "風しん予防接種費助成金")</f>
        <v>風しん予防接種費助成金</v>
      </c>
      <c r="F73" s="34" t="s">
        <v>17</v>
      </c>
      <c r="G73" s="78" t="s">
        <v>217</v>
      </c>
      <c r="H73" s="96"/>
      <c r="I73" s="93"/>
      <c r="J73" s="9"/>
      <c r="K73" s="14"/>
    </row>
    <row r="74" spans="1:11" s="10" customFormat="1" ht="76.5" customHeight="1" thickBot="1" x14ac:dyDescent="0.2">
      <c r="A74" s="110"/>
      <c r="B74" s="165"/>
      <c r="C74" s="149"/>
      <c r="D74" s="23"/>
      <c r="E74" s="127" t="s">
        <v>128</v>
      </c>
      <c r="F74" s="128"/>
      <c r="G74" s="73"/>
      <c r="H74" s="97"/>
      <c r="I74" s="94"/>
      <c r="J74" s="9"/>
      <c r="K74" s="14"/>
    </row>
    <row r="75" spans="1:11" s="10" customFormat="1" ht="39.75" customHeight="1" x14ac:dyDescent="0.15">
      <c r="A75" s="137">
        <v>2</v>
      </c>
      <c r="B75" s="150" t="s">
        <v>297</v>
      </c>
      <c r="C75" s="142" t="s">
        <v>301</v>
      </c>
      <c r="D75" s="25"/>
      <c r="E75" s="55" t="str">
        <f>HYPERLINK(G75, "骨髄移植等の特別な理由による任意予防接種費用助成金")</f>
        <v>骨髄移植等の特別な理由による任意予防接種費用助成金</v>
      </c>
      <c r="F75" s="171" t="s">
        <v>17</v>
      </c>
      <c r="G75" s="81" t="s">
        <v>66</v>
      </c>
      <c r="H75" s="95" t="s">
        <v>67</v>
      </c>
      <c r="I75" s="98" t="s">
        <v>224</v>
      </c>
      <c r="J75" s="9"/>
      <c r="K75" s="14"/>
    </row>
    <row r="76" spans="1:11" s="10" customFormat="1" ht="76.5" customHeight="1" x14ac:dyDescent="0.15">
      <c r="A76" s="109"/>
      <c r="B76" s="151"/>
      <c r="C76" s="143"/>
      <c r="D76" s="20"/>
      <c r="E76" s="123" t="s">
        <v>91</v>
      </c>
      <c r="F76" s="124"/>
      <c r="G76" s="74"/>
      <c r="H76" s="96"/>
      <c r="I76" s="93"/>
      <c r="J76" s="9"/>
      <c r="K76" s="14"/>
    </row>
    <row r="77" spans="1:11" s="10" customFormat="1" ht="39.75" customHeight="1" x14ac:dyDescent="0.15">
      <c r="A77" s="109"/>
      <c r="B77" s="151"/>
      <c r="C77" s="143"/>
      <c r="D77" s="21"/>
      <c r="E77" s="49" t="str">
        <f>HYPERLINK(G77, "予防接種県外接種費用助成金")</f>
        <v>予防接種県外接種費用助成金</v>
      </c>
      <c r="F77" s="34" t="s">
        <v>17</v>
      </c>
      <c r="G77" s="78" t="s">
        <v>249</v>
      </c>
      <c r="H77" s="96"/>
      <c r="I77" s="93"/>
      <c r="J77" s="9"/>
      <c r="K77" s="14"/>
    </row>
    <row r="78" spans="1:11" s="10" customFormat="1" ht="76.5" customHeight="1" x14ac:dyDescent="0.15">
      <c r="A78" s="109"/>
      <c r="B78" s="151"/>
      <c r="C78" s="143"/>
      <c r="D78" s="20"/>
      <c r="E78" s="123" t="s">
        <v>127</v>
      </c>
      <c r="F78" s="124"/>
      <c r="G78" s="83"/>
      <c r="H78" s="96"/>
      <c r="I78" s="93"/>
      <c r="J78" s="9"/>
      <c r="K78" s="14"/>
    </row>
    <row r="79" spans="1:11" s="10" customFormat="1" ht="39.75" customHeight="1" x14ac:dyDescent="0.15">
      <c r="A79" s="109"/>
      <c r="B79" s="151"/>
      <c r="C79" s="143"/>
      <c r="D79" s="21"/>
      <c r="E79" s="49" t="str">
        <f>HYPERLINK(G79, "おたふくかぜ予防接種費助成金")</f>
        <v>おたふくかぜ予防接種費助成金</v>
      </c>
      <c r="F79" s="34" t="s">
        <v>99</v>
      </c>
      <c r="G79" s="79" t="s">
        <v>248</v>
      </c>
      <c r="H79" s="96"/>
      <c r="I79" s="93"/>
      <c r="J79" s="9"/>
      <c r="K79" s="14"/>
    </row>
    <row r="80" spans="1:11" s="10" customFormat="1" ht="76.5" customHeight="1" thickBot="1" x14ac:dyDescent="0.2">
      <c r="A80" s="110"/>
      <c r="B80" s="165"/>
      <c r="C80" s="149"/>
      <c r="D80" s="23"/>
      <c r="E80" s="127" t="s">
        <v>146</v>
      </c>
      <c r="F80" s="128"/>
      <c r="G80" s="84"/>
      <c r="H80" s="97"/>
      <c r="I80" s="94"/>
      <c r="J80" s="9"/>
      <c r="K80" s="14"/>
    </row>
    <row r="81" spans="1:10" s="10" customFormat="1" ht="39.75" customHeight="1" x14ac:dyDescent="0.15">
      <c r="A81" s="137">
        <v>3</v>
      </c>
      <c r="B81" s="150" t="s">
        <v>303</v>
      </c>
      <c r="C81" s="173" t="s">
        <v>114</v>
      </c>
      <c r="D81" s="25"/>
      <c r="E81" s="174" t="str">
        <f>HYPERLINK(G81, "妊産婦支援給付金")</f>
        <v>妊産婦支援給付金</v>
      </c>
      <c r="F81" s="171" t="s">
        <v>17</v>
      </c>
      <c r="G81" s="81" t="s">
        <v>316</v>
      </c>
      <c r="H81" s="95" t="s">
        <v>67</v>
      </c>
      <c r="I81" s="168" t="s">
        <v>165</v>
      </c>
      <c r="J81" s="9"/>
    </row>
    <row r="82" spans="1:10" s="10" customFormat="1" ht="76.5" customHeight="1" x14ac:dyDescent="0.15">
      <c r="A82" s="109"/>
      <c r="B82" s="151"/>
      <c r="C82" s="147"/>
      <c r="D82" s="20"/>
      <c r="E82" s="123" t="s">
        <v>160</v>
      </c>
      <c r="F82" s="124"/>
      <c r="G82" s="78"/>
      <c r="H82" s="96"/>
      <c r="I82" s="133"/>
      <c r="J82" s="9"/>
    </row>
    <row r="83" spans="1:10" s="10" customFormat="1" ht="39.75" customHeight="1" x14ac:dyDescent="0.15">
      <c r="A83" s="109"/>
      <c r="B83" s="151"/>
      <c r="C83" s="147"/>
      <c r="D83" s="21"/>
      <c r="E83" s="49" t="str">
        <f>HYPERLINK(G83, "不妊不育治療費助成金")</f>
        <v>不妊不育治療費助成金</v>
      </c>
      <c r="F83" s="34" t="s">
        <v>17</v>
      </c>
      <c r="G83" s="78" t="s">
        <v>228</v>
      </c>
      <c r="H83" s="96"/>
      <c r="I83" s="133"/>
      <c r="J83" s="9"/>
    </row>
    <row r="84" spans="1:10" s="10" customFormat="1" ht="76.5" customHeight="1" x14ac:dyDescent="0.15">
      <c r="A84" s="109"/>
      <c r="B84" s="151"/>
      <c r="C84" s="147"/>
      <c r="D84" s="20"/>
      <c r="E84" s="123" t="s">
        <v>161</v>
      </c>
      <c r="F84" s="124"/>
      <c r="G84" s="78"/>
      <c r="H84" s="96"/>
      <c r="I84" s="133"/>
      <c r="J84" s="9"/>
    </row>
    <row r="85" spans="1:10" s="10" customFormat="1" ht="39.75" customHeight="1" x14ac:dyDescent="0.15">
      <c r="A85" s="109"/>
      <c r="B85" s="151"/>
      <c r="C85" s="147"/>
      <c r="D85" s="21"/>
      <c r="E85" s="49" t="str">
        <f>HYPERLINK(G85, "特定不妊治療助成事業")</f>
        <v>特定不妊治療助成事業</v>
      </c>
      <c r="F85" s="34" t="s">
        <v>17</v>
      </c>
      <c r="G85" s="79" t="s">
        <v>195</v>
      </c>
      <c r="H85" s="96"/>
      <c r="I85" s="133"/>
      <c r="J85" s="9"/>
    </row>
    <row r="86" spans="1:10" s="10" customFormat="1" ht="76.5" customHeight="1" x14ac:dyDescent="0.15">
      <c r="A86" s="109"/>
      <c r="B86" s="151"/>
      <c r="C86" s="147"/>
      <c r="D86" s="20"/>
      <c r="E86" s="123" t="s">
        <v>162</v>
      </c>
      <c r="F86" s="124"/>
      <c r="G86" s="80"/>
      <c r="H86" s="96"/>
      <c r="I86" s="133"/>
      <c r="J86" s="9"/>
    </row>
    <row r="87" spans="1:10" s="10" customFormat="1" ht="39.75" customHeight="1" x14ac:dyDescent="0.15">
      <c r="A87" s="109"/>
      <c r="B87" s="151"/>
      <c r="C87" s="147"/>
      <c r="D87" s="21"/>
      <c r="E87" s="52" t="str">
        <f>HYPERLINK(G87, "初回産科受診費助成事業")</f>
        <v>初回産科受診費助成事業</v>
      </c>
      <c r="F87" s="34" t="s">
        <v>17</v>
      </c>
      <c r="G87" s="78" t="s">
        <v>159</v>
      </c>
      <c r="H87" s="96"/>
      <c r="I87" s="133"/>
      <c r="J87" s="9"/>
    </row>
    <row r="88" spans="1:10" s="10" customFormat="1" ht="76.5" customHeight="1" x14ac:dyDescent="0.15">
      <c r="A88" s="109"/>
      <c r="B88" s="151"/>
      <c r="C88" s="147"/>
      <c r="D88" s="20"/>
      <c r="E88" s="123" t="s">
        <v>163</v>
      </c>
      <c r="F88" s="124"/>
      <c r="G88" s="78"/>
      <c r="H88" s="96"/>
      <c r="I88" s="133"/>
      <c r="J88" s="9"/>
    </row>
    <row r="89" spans="1:10" s="10" customFormat="1" ht="39.75" customHeight="1" x14ac:dyDescent="0.15">
      <c r="A89" s="109"/>
      <c r="B89" s="151"/>
      <c r="C89" s="147"/>
      <c r="D89" s="21"/>
      <c r="E89" s="49" t="str">
        <f>HYPERLINK(G89, "妊婦一般健康診査多胎妊婦追加受診費助成金")</f>
        <v>妊婦一般健康診査多胎妊婦追加受診費助成金</v>
      </c>
      <c r="F89" s="34" t="s">
        <v>17</v>
      </c>
      <c r="G89" s="79" t="s">
        <v>109</v>
      </c>
      <c r="H89" s="96"/>
      <c r="I89" s="133"/>
      <c r="J89" s="9"/>
    </row>
    <row r="90" spans="1:10" s="10" customFormat="1" ht="76.5" customHeight="1" x14ac:dyDescent="0.15">
      <c r="A90" s="109"/>
      <c r="B90" s="151"/>
      <c r="C90" s="147"/>
      <c r="D90" s="20"/>
      <c r="E90" s="123" t="s">
        <v>298</v>
      </c>
      <c r="F90" s="124"/>
      <c r="G90" s="80"/>
      <c r="H90" s="96"/>
      <c r="I90" s="133"/>
      <c r="J90" s="9"/>
    </row>
    <row r="91" spans="1:10" s="10" customFormat="1" ht="39.75" customHeight="1" x14ac:dyDescent="0.15">
      <c r="A91" s="109"/>
      <c r="B91" s="151"/>
      <c r="C91" s="147"/>
      <c r="D91" s="21"/>
      <c r="E91" s="49" t="str">
        <f>HYPERLINK(G91, "妊婦一般健康診査県外受診費助成金")</f>
        <v>妊婦一般健康診査県外受診費助成金</v>
      </c>
      <c r="F91" s="34" t="s">
        <v>17</v>
      </c>
      <c r="G91" s="78" t="s">
        <v>256</v>
      </c>
      <c r="H91" s="96"/>
      <c r="I91" s="133"/>
      <c r="J91" s="9"/>
    </row>
    <row r="92" spans="1:10" s="10" customFormat="1" ht="76.5" customHeight="1" x14ac:dyDescent="0.15">
      <c r="A92" s="109"/>
      <c r="B92" s="151"/>
      <c r="C92" s="147"/>
      <c r="D92" s="20"/>
      <c r="E92" s="123" t="s">
        <v>164</v>
      </c>
      <c r="F92" s="124"/>
      <c r="G92" s="78"/>
      <c r="H92" s="96"/>
      <c r="I92" s="133"/>
      <c r="J92" s="9"/>
    </row>
    <row r="93" spans="1:10" s="10" customFormat="1" ht="39.75" customHeight="1" x14ac:dyDescent="0.15">
      <c r="A93" s="109"/>
      <c r="B93" s="151"/>
      <c r="C93" s="147"/>
      <c r="D93" s="21"/>
      <c r="E93" s="49" t="str">
        <f>HYPERLINK(G93, "産婦および１か月児健康診査費助成金")</f>
        <v>産婦および１か月児健康診査費助成金</v>
      </c>
      <c r="F93" s="34" t="s">
        <v>17</v>
      </c>
      <c r="G93" s="79" t="s">
        <v>186</v>
      </c>
      <c r="H93" s="96"/>
      <c r="I93" s="133"/>
      <c r="J93" s="9"/>
    </row>
    <row r="94" spans="1:10" s="10" customFormat="1" ht="76.5" customHeight="1" x14ac:dyDescent="0.15">
      <c r="A94" s="109"/>
      <c r="B94" s="151"/>
      <c r="C94" s="147"/>
      <c r="D94" s="20"/>
      <c r="E94" s="123" t="s">
        <v>225</v>
      </c>
      <c r="F94" s="124"/>
      <c r="G94" s="80"/>
      <c r="H94" s="96"/>
      <c r="I94" s="133"/>
      <c r="J94" s="9"/>
    </row>
    <row r="95" spans="1:10" s="10" customFormat="1" ht="39.75" customHeight="1" x14ac:dyDescent="0.15">
      <c r="A95" s="109"/>
      <c r="B95" s="151"/>
      <c r="C95" s="147"/>
      <c r="D95" s="21"/>
      <c r="E95" s="49" t="str">
        <f>HYPERLINK(G95, "新生児聴覚スクリーニング検査費助成金")</f>
        <v>新生児聴覚スクリーニング検査費助成金</v>
      </c>
      <c r="F95" s="34" t="s">
        <v>17</v>
      </c>
      <c r="G95" s="79" t="s">
        <v>251</v>
      </c>
      <c r="H95" s="96"/>
      <c r="I95" s="133"/>
      <c r="J95" s="9"/>
    </row>
    <row r="96" spans="1:10" s="10" customFormat="1" ht="76.5" customHeight="1" x14ac:dyDescent="0.15">
      <c r="A96" s="109"/>
      <c r="B96" s="151"/>
      <c r="C96" s="147"/>
      <c r="D96" s="20"/>
      <c r="E96" s="123" t="s">
        <v>227</v>
      </c>
      <c r="F96" s="124"/>
      <c r="G96" s="80"/>
      <c r="H96" s="96"/>
      <c r="I96" s="134"/>
      <c r="J96" s="9"/>
    </row>
    <row r="97" spans="1:11" s="10" customFormat="1" ht="39.75" customHeight="1" x14ac:dyDescent="0.15">
      <c r="A97" s="109"/>
      <c r="B97" s="151"/>
      <c r="C97" s="147"/>
      <c r="D97" s="21"/>
      <c r="E97" s="49" t="str">
        <f>HYPERLINK(G97, "【再掲】風しん予防接種費助成金")</f>
        <v>【再掲】風しん予防接種費助成金</v>
      </c>
      <c r="F97" s="34" t="s">
        <v>17</v>
      </c>
      <c r="G97" s="78" t="s">
        <v>217</v>
      </c>
      <c r="H97" s="96"/>
      <c r="I97" s="132" t="s">
        <v>224</v>
      </c>
      <c r="J97" s="9"/>
      <c r="K97" s="14"/>
    </row>
    <row r="98" spans="1:11" s="10" customFormat="1" ht="76.5" customHeight="1" x14ac:dyDescent="0.15">
      <c r="A98" s="109"/>
      <c r="B98" s="151"/>
      <c r="C98" s="147"/>
      <c r="D98" s="20"/>
      <c r="E98" s="123" t="s">
        <v>128</v>
      </c>
      <c r="F98" s="124"/>
      <c r="G98" s="71"/>
      <c r="H98" s="96"/>
      <c r="I98" s="133"/>
      <c r="J98" s="9"/>
      <c r="K98" s="14"/>
    </row>
    <row r="99" spans="1:11" s="10" customFormat="1" ht="39.75" customHeight="1" x14ac:dyDescent="0.15">
      <c r="A99" s="109"/>
      <c r="B99" s="151"/>
      <c r="C99" s="147"/>
      <c r="D99" s="21"/>
      <c r="E99" s="49" t="str">
        <f>HYPERLINK(G99, "【再掲】予防接種県外接種費用助成金")</f>
        <v>【再掲】予防接種県外接種費用助成金</v>
      </c>
      <c r="F99" s="34" t="s">
        <v>17</v>
      </c>
      <c r="G99" s="78" t="s">
        <v>249</v>
      </c>
      <c r="H99" s="96"/>
      <c r="I99" s="133"/>
      <c r="J99" s="9"/>
      <c r="K99" s="14"/>
    </row>
    <row r="100" spans="1:11" s="10" customFormat="1" ht="76.5" customHeight="1" x14ac:dyDescent="0.15">
      <c r="A100" s="109"/>
      <c r="B100" s="151"/>
      <c r="C100" s="148"/>
      <c r="D100" s="20"/>
      <c r="E100" s="123" t="s">
        <v>127</v>
      </c>
      <c r="F100" s="124"/>
      <c r="G100" s="83"/>
      <c r="H100" s="100"/>
      <c r="I100" s="134"/>
      <c r="J100" s="9"/>
      <c r="K100" s="14"/>
    </row>
    <row r="101" spans="1:11" s="10" customFormat="1" ht="39.75" customHeight="1" x14ac:dyDescent="0.15">
      <c r="A101" s="109"/>
      <c r="B101" s="151"/>
      <c r="C101" s="146" t="s">
        <v>115</v>
      </c>
      <c r="D101" s="21"/>
      <c r="E101" s="49" t="str">
        <f>HYPERLINK(G101, "【再掲】おたふくかぜ予防接種費助成金")</f>
        <v>【再掲】おたふくかぜ予防接種費助成金</v>
      </c>
      <c r="F101" s="34" t="s">
        <v>99</v>
      </c>
      <c r="G101" s="78" t="s">
        <v>248</v>
      </c>
      <c r="H101" s="99" t="s">
        <v>67</v>
      </c>
      <c r="I101" s="132" t="s">
        <v>224</v>
      </c>
      <c r="J101" s="9"/>
      <c r="K101" s="14"/>
    </row>
    <row r="102" spans="1:11" s="10" customFormat="1" ht="76.5" customHeight="1" x14ac:dyDescent="0.15">
      <c r="A102" s="109"/>
      <c r="B102" s="151"/>
      <c r="C102" s="147"/>
      <c r="D102" s="20"/>
      <c r="E102" s="123" t="s">
        <v>207</v>
      </c>
      <c r="F102" s="124"/>
      <c r="G102" s="78"/>
      <c r="H102" s="100"/>
      <c r="I102" s="134"/>
      <c r="J102" s="9"/>
      <c r="K102" s="14"/>
    </row>
    <row r="103" spans="1:11" s="10" customFormat="1" ht="39.75" customHeight="1" x14ac:dyDescent="0.15">
      <c r="A103" s="109"/>
      <c r="B103" s="151"/>
      <c r="C103" s="147"/>
      <c r="D103" s="21"/>
      <c r="E103" s="49" t="str">
        <f>HYPERLINK(G103, "自立支援教育訓練給付金")</f>
        <v>自立支援教育訓練給付金</v>
      </c>
      <c r="F103" s="36" t="s">
        <v>17</v>
      </c>
      <c r="G103" s="79" t="s">
        <v>257</v>
      </c>
      <c r="H103" s="103" t="s">
        <v>61</v>
      </c>
      <c r="I103" s="101" t="s">
        <v>229</v>
      </c>
      <c r="J103" s="9"/>
    </row>
    <row r="104" spans="1:11" s="10" customFormat="1" ht="76.5" customHeight="1" x14ac:dyDescent="0.15">
      <c r="A104" s="109"/>
      <c r="B104" s="151"/>
      <c r="C104" s="147"/>
      <c r="D104" s="20"/>
      <c r="E104" s="123" t="s">
        <v>166</v>
      </c>
      <c r="F104" s="124"/>
      <c r="G104" s="80"/>
      <c r="H104" s="104"/>
      <c r="I104" s="93"/>
      <c r="J104" s="9"/>
    </row>
    <row r="105" spans="1:11" s="10" customFormat="1" ht="39.75" customHeight="1" x14ac:dyDescent="0.15">
      <c r="A105" s="109"/>
      <c r="B105" s="151"/>
      <c r="C105" s="147"/>
      <c r="D105" s="21"/>
      <c r="E105" s="49" t="str">
        <f>HYPERLINK(G105, "高等職業訓練促進給付金")</f>
        <v>高等職業訓練促進給付金</v>
      </c>
      <c r="F105" s="36" t="s">
        <v>17</v>
      </c>
      <c r="G105" s="78" t="s">
        <v>117</v>
      </c>
      <c r="H105" s="104"/>
      <c r="I105" s="93"/>
      <c r="J105" s="9"/>
    </row>
    <row r="106" spans="1:11" s="10" customFormat="1" ht="76.5" customHeight="1" x14ac:dyDescent="0.15">
      <c r="A106" s="109"/>
      <c r="B106" s="151"/>
      <c r="C106" s="147"/>
      <c r="D106" s="20"/>
      <c r="E106" s="123" t="s">
        <v>167</v>
      </c>
      <c r="F106" s="124"/>
      <c r="G106" s="78"/>
      <c r="H106" s="104"/>
      <c r="I106" s="93"/>
      <c r="J106" s="9"/>
    </row>
    <row r="107" spans="1:11" s="10" customFormat="1" ht="42" customHeight="1" x14ac:dyDescent="0.15">
      <c r="A107" s="109"/>
      <c r="B107" s="151"/>
      <c r="C107" s="147"/>
      <c r="D107" s="21"/>
      <c r="E107" s="49" t="str">
        <f>HYPERLINK(G107, "ひとり親家庭高等学校卒業程度認定試験合格支援事業補助金")</f>
        <v>ひとり親家庭高等学校卒業程度認定試験合格支援事業補助金</v>
      </c>
      <c r="F107" s="32" t="s">
        <v>17</v>
      </c>
      <c r="G107" s="79" t="s">
        <v>239</v>
      </c>
      <c r="H107" s="104"/>
      <c r="I107" s="93"/>
      <c r="J107" s="9"/>
    </row>
    <row r="108" spans="1:11" s="10" customFormat="1" ht="76.5" customHeight="1" thickBot="1" x14ac:dyDescent="0.2">
      <c r="A108" s="110"/>
      <c r="B108" s="165"/>
      <c r="C108" s="152"/>
      <c r="D108" s="23"/>
      <c r="E108" s="127" t="s">
        <v>170</v>
      </c>
      <c r="F108" s="128"/>
      <c r="G108" s="84"/>
      <c r="H108" s="175"/>
      <c r="I108" s="94"/>
      <c r="J108" s="9"/>
    </row>
    <row r="109" spans="1:11" s="10" customFormat="1" ht="42" customHeight="1" x14ac:dyDescent="0.15">
      <c r="A109" s="137">
        <v>3</v>
      </c>
      <c r="B109" s="150" t="s">
        <v>304</v>
      </c>
      <c r="C109" s="173" t="s">
        <v>302</v>
      </c>
      <c r="D109" s="25"/>
      <c r="E109" s="55" t="str">
        <f>HYPERLINK(G109, "養育費確保等支援事業補助金")</f>
        <v>養育費確保等支援事業補助金</v>
      </c>
      <c r="F109" s="176" t="s">
        <v>17</v>
      </c>
      <c r="G109" s="81" t="s">
        <v>258</v>
      </c>
      <c r="H109" s="138" t="s">
        <v>61</v>
      </c>
      <c r="I109" s="98" t="s">
        <v>229</v>
      </c>
      <c r="J109" s="9"/>
    </row>
    <row r="110" spans="1:11" s="10" customFormat="1" ht="76.5" customHeight="1" x14ac:dyDescent="0.15">
      <c r="A110" s="109"/>
      <c r="B110" s="151"/>
      <c r="C110" s="147"/>
      <c r="D110" s="22"/>
      <c r="E110" s="123" t="s">
        <v>171</v>
      </c>
      <c r="F110" s="124"/>
      <c r="G110" s="78"/>
      <c r="H110" s="104"/>
      <c r="I110" s="93"/>
      <c r="J110" s="9"/>
    </row>
    <row r="111" spans="1:11" s="10" customFormat="1" ht="42" customHeight="1" x14ac:dyDescent="0.15">
      <c r="A111" s="109"/>
      <c r="B111" s="151"/>
      <c r="C111" s="147"/>
      <c r="D111" s="21"/>
      <c r="E111" s="54" t="str">
        <f>HYPERLINK(G111, "子どもの学習塾利用助成")</f>
        <v>子どもの学習塾利用助成</v>
      </c>
      <c r="F111" s="37" t="s">
        <v>18</v>
      </c>
      <c r="G111" s="78" t="s">
        <v>172</v>
      </c>
      <c r="H111" s="104"/>
      <c r="I111" s="93"/>
      <c r="J111" s="9"/>
    </row>
    <row r="112" spans="1:11" s="10" customFormat="1" ht="76.5" customHeight="1" x14ac:dyDescent="0.15">
      <c r="A112" s="109"/>
      <c r="B112" s="151"/>
      <c r="C112" s="147"/>
      <c r="D112" s="22"/>
      <c r="E112" s="123" t="s">
        <v>173</v>
      </c>
      <c r="F112" s="124"/>
      <c r="G112" s="80"/>
      <c r="H112" s="104"/>
      <c r="I112" s="93"/>
      <c r="J112" s="9"/>
    </row>
    <row r="113" spans="1:12" s="10" customFormat="1" ht="42" customHeight="1" x14ac:dyDescent="0.15">
      <c r="A113" s="109"/>
      <c r="B113" s="151"/>
      <c r="C113" s="147"/>
      <c r="D113" s="21"/>
      <c r="E113" s="52" t="str">
        <f>HYPERLINK(G113, "大学受験料等支援事業補助金")</f>
        <v>大学受験料等支援事業補助金</v>
      </c>
      <c r="F113" s="37" t="s">
        <v>18</v>
      </c>
      <c r="G113" s="79" t="s">
        <v>175</v>
      </c>
      <c r="H113" s="104"/>
      <c r="I113" s="93"/>
      <c r="J113" s="9"/>
    </row>
    <row r="114" spans="1:12" s="10" customFormat="1" ht="76.5" customHeight="1" x14ac:dyDescent="0.15">
      <c r="A114" s="109"/>
      <c r="B114" s="151"/>
      <c r="C114" s="147"/>
      <c r="D114" s="22"/>
      <c r="E114" s="123" t="s">
        <v>329</v>
      </c>
      <c r="F114" s="124"/>
      <c r="G114" s="80"/>
      <c r="H114" s="105"/>
      <c r="I114" s="102"/>
      <c r="J114" s="9"/>
    </row>
    <row r="115" spans="1:12" s="10" customFormat="1" ht="39.75" customHeight="1" x14ac:dyDescent="0.15">
      <c r="A115" s="109"/>
      <c r="B115" s="151"/>
      <c r="C115" s="147"/>
      <c r="D115" s="21"/>
      <c r="E115" s="59" t="s">
        <v>1</v>
      </c>
      <c r="F115" s="34" t="s">
        <v>17</v>
      </c>
      <c r="G115" s="78"/>
      <c r="H115" s="103" t="s">
        <v>39</v>
      </c>
      <c r="I115" s="132" t="s">
        <v>230</v>
      </c>
      <c r="J115" s="9"/>
    </row>
    <row r="116" spans="1:12" s="10" customFormat="1" ht="76.5" customHeight="1" x14ac:dyDescent="0.15">
      <c r="A116" s="109"/>
      <c r="B116" s="151"/>
      <c r="C116" s="147"/>
      <c r="D116" s="20"/>
      <c r="E116" s="121" t="s">
        <v>284</v>
      </c>
      <c r="F116" s="122"/>
      <c r="G116" s="78"/>
      <c r="H116" s="103"/>
      <c r="I116" s="132"/>
      <c r="J116" s="9"/>
    </row>
    <row r="117" spans="1:12" s="10" customFormat="1" ht="39.75" customHeight="1" x14ac:dyDescent="0.15">
      <c r="A117" s="109"/>
      <c r="B117" s="151"/>
      <c r="C117" s="147"/>
      <c r="D117" s="21"/>
      <c r="E117" s="49" t="str">
        <f>HYPERLINK(G117, "奨学金育英事業補助金")</f>
        <v>奨学金育英事業補助金</v>
      </c>
      <c r="F117" s="38" t="s">
        <v>17</v>
      </c>
      <c r="G117" s="79" t="s">
        <v>63</v>
      </c>
      <c r="H117" s="103" t="s">
        <v>77</v>
      </c>
      <c r="I117" s="132" t="s">
        <v>292</v>
      </c>
      <c r="J117" s="9"/>
    </row>
    <row r="118" spans="1:12" s="10" customFormat="1" ht="76.5" customHeight="1" x14ac:dyDescent="0.15">
      <c r="A118" s="109"/>
      <c r="B118" s="151"/>
      <c r="C118" s="147"/>
      <c r="D118" s="22"/>
      <c r="E118" s="123" t="s">
        <v>176</v>
      </c>
      <c r="F118" s="124"/>
      <c r="G118" s="80"/>
      <c r="H118" s="106"/>
      <c r="I118" s="134"/>
      <c r="J118" s="9"/>
    </row>
    <row r="119" spans="1:12" s="10" customFormat="1" ht="39.75" customHeight="1" x14ac:dyDescent="0.15">
      <c r="A119" s="109"/>
      <c r="B119" s="151"/>
      <c r="C119" s="147"/>
      <c r="D119" s="21"/>
      <c r="E119" s="49" t="str">
        <f>HYPERLINK(G119, "英語検定チャレンジ補助金")</f>
        <v>英語検定チャレンジ補助金</v>
      </c>
      <c r="F119" s="38" t="s">
        <v>17</v>
      </c>
      <c r="G119" s="78" t="s">
        <v>259</v>
      </c>
      <c r="H119" s="106"/>
      <c r="I119" s="132" t="s">
        <v>231</v>
      </c>
      <c r="J119" s="9"/>
    </row>
    <row r="120" spans="1:12" s="10" customFormat="1" ht="76.5" customHeight="1" thickBot="1" x14ac:dyDescent="0.2">
      <c r="A120" s="110"/>
      <c r="B120" s="165"/>
      <c r="C120" s="152"/>
      <c r="D120" s="23"/>
      <c r="E120" s="177" t="s">
        <v>285</v>
      </c>
      <c r="F120" s="154"/>
      <c r="G120" s="84"/>
      <c r="H120" s="107"/>
      <c r="I120" s="169"/>
      <c r="J120" s="9"/>
    </row>
    <row r="121" spans="1:12" s="14" customFormat="1" ht="39.75" customHeight="1" x14ac:dyDescent="0.15">
      <c r="A121" s="137">
        <v>4</v>
      </c>
      <c r="B121" s="155" t="s">
        <v>19</v>
      </c>
      <c r="C121" s="156"/>
      <c r="D121" s="25"/>
      <c r="E121" s="66" t="str">
        <f>HYPERLINK(G121,"自家消費型太陽光発電設備等設置費補助金")</f>
        <v>自家消費型太陽光発電設備等設置費補助金</v>
      </c>
      <c r="F121" s="39" t="s">
        <v>34</v>
      </c>
      <c r="G121" s="85" t="s">
        <v>119</v>
      </c>
      <c r="H121" s="145" t="s">
        <v>32</v>
      </c>
      <c r="I121" s="168" t="s">
        <v>86</v>
      </c>
      <c r="J121" s="9"/>
      <c r="L121" s="11"/>
    </row>
    <row r="122" spans="1:12" s="14" customFormat="1" ht="76.5" customHeight="1" x14ac:dyDescent="0.15">
      <c r="A122" s="109"/>
      <c r="B122" s="157"/>
      <c r="C122" s="158"/>
      <c r="D122" s="20"/>
      <c r="E122" s="123" t="s">
        <v>179</v>
      </c>
      <c r="F122" s="124"/>
      <c r="G122" s="71"/>
      <c r="H122" s="106"/>
      <c r="I122" s="133"/>
      <c r="J122" s="9"/>
      <c r="L122" s="11"/>
    </row>
    <row r="123" spans="1:12" s="14" customFormat="1" ht="39.75" customHeight="1" x14ac:dyDescent="0.15">
      <c r="A123" s="109"/>
      <c r="B123" s="157"/>
      <c r="C123" s="158"/>
      <c r="D123" s="21"/>
      <c r="E123" s="49" t="str">
        <f>HYPERLINK(G123,"事業所脱炭素化支援補助金")</f>
        <v>事業所脱炭素化支援補助金</v>
      </c>
      <c r="F123" s="31" t="s">
        <v>17</v>
      </c>
      <c r="G123" s="72" t="s">
        <v>120</v>
      </c>
      <c r="H123" s="106"/>
      <c r="I123" s="133"/>
      <c r="J123" s="9"/>
      <c r="L123" s="11"/>
    </row>
    <row r="124" spans="1:12" s="14" customFormat="1" ht="76.5" customHeight="1" x14ac:dyDescent="0.15">
      <c r="A124" s="109"/>
      <c r="B124" s="157"/>
      <c r="C124" s="158"/>
      <c r="D124" s="20"/>
      <c r="E124" s="123" t="s">
        <v>182</v>
      </c>
      <c r="F124" s="124"/>
      <c r="G124" s="74"/>
      <c r="H124" s="106"/>
      <c r="I124" s="134"/>
      <c r="J124" s="9"/>
      <c r="L124" s="11"/>
    </row>
    <row r="125" spans="1:12" s="14" customFormat="1" ht="39.75" customHeight="1" x14ac:dyDescent="0.15">
      <c r="A125" s="109"/>
      <c r="B125" s="157"/>
      <c r="C125" s="158"/>
      <c r="D125" s="24"/>
      <c r="E125" s="49" t="str">
        <f>HYPERLINK(G125,"合併処理浄化槽設置整備事業補助金")</f>
        <v>合併処理浄化槽設置整備事業補助金</v>
      </c>
      <c r="F125" s="40" t="s">
        <v>17</v>
      </c>
      <c r="G125" s="70" t="s">
        <v>260</v>
      </c>
      <c r="H125" s="106"/>
      <c r="I125" s="132" t="s">
        <v>232</v>
      </c>
      <c r="J125" s="9"/>
      <c r="L125" s="11"/>
    </row>
    <row r="126" spans="1:12" s="14" customFormat="1" ht="76.5" customHeight="1" x14ac:dyDescent="0.15">
      <c r="A126" s="109"/>
      <c r="B126" s="157"/>
      <c r="C126" s="158"/>
      <c r="D126" s="20"/>
      <c r="E126" s="123" t="s">
        <v>183</v>
      </c>
      <c r="F126" s="124"/>
      <c r="G126" s="71"/>
      <c r="H126" s="106"/>
      <c r="I126" s="133"/>
      <c r="J126" s="9"/>
      <c r="L126" s="11"/>
    </row>
    <row r="127" spans="1:12" s="14" customFormat="1" ht="39.75" customHeight="1" x14ac:dyDescent="0.15">
      <c r="A127" s="109"/>
      <c r="B127" s="157"/>
      <c r="C127" s="158"/>
      <c r="D127" s="21"/>
      <c r="E127" s="49" t="str">
        <f>HYPERLINK(G127,"犬及び猫の不妊手術費等助成金")</f>
        <v>犬及び猫の不妊手術費等助成金</v>
      </c>
      <c r="F127" s="31" t="s">
        <v>17</v>
      </c>
      <c r="G127" s="72" t="s">
        <v>261</v>
      </c>
      <c r="H127" s="106"/>
      <c r="I127" s="133"/>
      <c r="J127" s="9"/>
      <c r="L127" s="11"/>
    </row>
    <row r="128" spans="1:12" s="14" customFormat="1" ht="76.5" customHeight="1" x14ac:dyDescent="0.15">
      <c r="A128" s="109"/>
      <c r="B128" s="157"/>
      <c r="C128" s="158"/>
      <c r="D128" s="20"/>
      <c r="E128" s="123" t="s">
        <v>184</v>
      </c>
      <c r="F128" s="124"/>
      <c r="G128" s="71"/>
      <c r="H128" s="106"/>
      <c r="I128" s="133"/>
      <c r="J128" s="9"/>
      <c r="L128" s="11"/>
    </row>
    <row r="129" spans="1:12" s="14" customFormat="1" ht="39" customHeight="1" x14ac:dyDescent="0.15">
      <c r="A129" s="109"/>
      <c r="B129" s="157"/>
      <c r="C129" s="158"/>
      <c r="D129" s="17"/>
      <c r="E129" s="57" t="s">
        <v>53</v>
      </c>
      <c r="F129" s="31" t="s">
        <v>17</v>
      </c>
      <c r="G129" s="72"/>
      <c r="H129" s="106"/>
      <c r="I129" s="133"/>
      <c r="J129" s="9"/>
      <c r="L129" s="11"/>
    </row>
    <row r="130" spans="1:12" s="14" customFormat="1" ht="76.5" customHeight="1" x14ac:dyDescent="0.15">
      <c r="A130" s="109"/>
      <c r="B130" s="157"/>
      <c r="C130" s="158"/>
      <c r="D130" s="18"/>
      <c r="E130" s="123" t="s">
        <v>124</v>
      </c>
      <c r="F130" s="124"/>
      <c r="G130" s="71"/>
      <c r="H130" s="136"/>
      <c r="I130" s="134"/>
      <c r="J130" s="9"/>
      <c r="L130" s="45"/>
    </row>
    <row r="131" spans="1:12" s="10" customFormat="1" ht="39.75" customHeight="1" x14ac:dyDescent="0.15">
      <c r="A131" s="109"/>
      <c r="B131" s="157"/>
      <c r="C131" s="158"/>
      <c r="D131" s="21"/>
      <c r="E131" s="49" t="str">
        <f>HYPERLINK(G131,"水洗便所等改造資金助成金")</f>
        <v>水洗便所等改造資金助成金</v>
      </c>
      <c r="F131" s="41" t="s">
        <v>17</v>
      </c>
      <c r="G131" s="72" t="s">
        <v>85</v>
      </c>
      <c r="H131" s="99" t="s">
        <v>318</v>
      </c>
      <c r="I131" s="132" t="s">
        <v>323</v>
      </c>
      <c r="J131" s="9"/>
      <c r="K131" s="14"/>
    </row>
    <row r="132" spans="1:12" s="10" customFormat="1" ht="76.5" customHeight="1" x14ac:dyDescent="0.15">
      <c r="A132" s="109"/>
      <c r="B132" s="157"/>
      <c r="C132" s="158"/>
      <c r="D132" s="20"/>
      <c r="E132" s="129" t="s">
        <v>326</v>
      </c>
      <c r="F132" s="130"/>
      <c r="G132" s="74"/>
      <c r="H132" s="96"/>
      <c r="I132" s="133"/>
      <c r="J132" s="9"/>
      <c r="K132" s="14"/>
    </row>
    <row r="133" spans="1:12" s="10" customFormat="1" ht="39.75" customHeight="1" x14ac:dyDescent="0.15">
      <c r="A133" s="109"/>
      <c r="B133" s="157"/>
      <c r="C133" s="158"/>
      <c r="D133" s="21"/>
      <c r="E133" s="49" t="str">
        <f>HYPERLINK(G133,"水洗便所等改造資金融資あっせん利子補給金")</f>
        <v>水洗便所等改造資金融資あっせん利子補給金</v>
      </c>
      <c r="F133" s="41" t="s">
        <v>17</v>
      </c>
      <c r="G133" s="72" t="s">
        <v>85</v>
      </c>
      <c r="H133" s="96"/>
      <c r="I133" s="133"/>
      <c r="J133" s="9"/>
      <c r="K133" s="14"/>
    </row>
    <row r="134" spans="1:12" s="10" customFormat="1" ht="76.5" customHeight="1" x14ac:dyDescent="0.15">
      <c r="A134" s="109"/>
      <c r="B134" s="157"/>
      <c r="C134" s="158"/>
      <c r="D134" s="20"/>
      <c r="E134" s="129" t="s">
        <v>234</v>
      </c>
      <c r="F134" s="130"/>
      <c r="G134" s="74"/>
      <c r="H134" s="96"/>
      <c r="I134" s="133"/>
      <c r="J134" s="9"/>
      <c r="K134" s="14"/>
    </row>
    <row r="135" spans="1:12" s="10" customFormat="1" ht="39.75" customHeight="1" x14ac:dyDescent="0.15">
      <c r="A135" s="109"/>
      <c r="B135" s="157"/>
      <c r="C135" s="158"/>
      <c r="D135" s="21"/>
      <c r="E135" s="49" t="str">
        <f>HYPERLINK(G135,"浄化槽雨水貯留施設転用工事費補助金")</f>
        <v>浄化槽雨水貯留施設転用工事費補助金</v>
      </c>
      <c r="F135" s="41" t="s">
        <v>17</v>
      </c>
      <c r="G135" s="72" t="s">
        <v>168</v>
      </c>
      <c r="H135" s="96"/>
      <c r="I135" s="133"/>
      <c r="J135" s="9"/>
      <c r="K135" s="14"/>
    </row>
    <row r="136" spans="1:12" s="10" customFormat="1" ht="76.5" customHeight="1" x14ac:dyDescent="0.15">
      <c r="A136" s="109"/>
      <c r="B136" s="157"/>
      <c r="C136" s="158"/>
      <c r="D136" s="20"/>
      <c r="E136" s="129" t="s">
        <v>220</v>
      </c>
      <c r="F136" s="130"/>
      <c r="G136" s="74"/>
      <c r="H136" s="100"/>
      <c r="I136" s="134"/>
      <c r="J136" s="9"/>
      <c r="K136" s="14"/>
    </row>
    <row r="137" spans="1:12" s="10" customFormat="1" ht="39" customHeight="1" x14ac:dyDescent="0.15">
      <c r="A137" s="109"/>
      <c r="B137" s="157"/>
      <c r="C137" s="158"/>
      <c r="D137" s="17"/>
      <c r="E137" s="49" t="str">
        <f>HYPERLINK(G137,"【再掲】廃棄物集積所設置補助金")</f>
        <v>【再掲】廃棄物集積所設置補助金</v>
      </c>
      <c r="F137" s="31" t="s">
        <v>17</v>
      </c>
      <c r="G137" s="72" t="s">
        <v>94</v>
      </c>
      <c r="H137" s="103" t="s">
        <v>27</v>
      </c>
      <c r="I137" s="132" t="s">
        <v>135</v>
      </c>
      <c r="J137" s="9"/>
      <c r="K137" s="14"/>
    </row>
    <row r="138" spans="1:12" s="10" customFormat="1" ht="76.5" customHeight="1" x14ac:dyDescent="0.15">
      <c r="A138" s="109"/>
      <c r="B138" s="157"/>
      <c r="C138" s="158"/>
      <c r="D138" s="20"/>
      <c r="E138" s="123" t="s">
        <v>38</v>
      </c>
      <c r="F138" s="124"/>
      <c r="G138" s="74"/>
      <c r="H138" s="106"/>
      <c r="I138" s="133"/>
      <c r="J138" s="9"/>
      <c r="K138" s="14"/>
    </row>
    <row r="139" spans="1:12" s="10" customFormat="1" ht="39.75" customHeight="1" x14ac:dyDescent="0.15">
      <c r="A139" s="109"/>
      <c r="B139" s="157"/>
      <c r="C139" s="158"/>
      <c r="D139" s="21"/>
      <c r="E139" s="49" t="str">
        <f>HYPERLINK(G139,"生ごみ処理機等購入費補助金")</f>
        <v>生ごみ処理機等購入費補助金</v>
      </c>
      <c r="F139" s="41" t="s">
        <v>17</v>
      </c>
      <c r="G139" s="72" t="s">
        <v>180</v>
      </c>
      <c r="H139" s="106"/>
      <c r="I139" s="133"/>
      <c r="J139" s="9"/>
      <c r="K139" s="14"/>
    </row>
    <row r="140" spans="1:12" s="10" customFormat="1" ht="76.5" customHeight="1" thickBot="1" x14ac:dyDescent="0.2">
      <c r="A140" s="110"/>
      <c r="B140" s="159"/>
      <c r="C140" s="160"/>
      <c r="D140" s="23"/>
      <c r="E140" s="127" t="s">
        <v>185</v>
      </c>
      <c r="F140" s="128"/>
      <c r="G140" s="73"/>
      <c r="H140" s="107"/>
      <c r="I140" s="169"/>
      <c r="J140" s="9"/>
      <c r="K140" s="14"/>
    </row>
    <row r="141" spans="1:12" s="10" customFormat="1" ht="39.75" customHeight="1" x14ac:dyDescent="0.15">
      <c r="A141" s="137">
        <v>5</v>
      </c>
      <c r="B141" s="162" t="s">
        <v>308</v>
      </c>
      <c r="C141" s="142" t="s">
        <v>294</v>
      </c>
      <c r="D141" s="25"/>
      <c r="E141" s="55" t="str">
        <f>HYPERLINK(G141,"中小企業退職金共済制度奨励補助金")</f>
        <v>中小企業退職金共済制度奨励補助金</v>
      </c>
      <c r="F141" s="178" t="s">
        <v>17</v>
      </c>
      <c r="G141" s="85" t="s">
        <v>133</v>
      </c>
      <c r="H141" s="145" t="s">
        <v>92</v>
      </c>
      <c r="I141" s="168" t="s">
        <v>235</v>
      </c>
      <c r="J141" s="9"/>
      <c r="K141" s="14"/>
    </row>
    <row r="142" spans="1:12" s="10" customFormat="1" ht="76.5" customHeight="1" x14ac:dyDescent="0.15">
      <c r="A142" s="109"/>
      <c r="B142" s="163"/>
      <c r="C142" s="143"/>
      <c r="D142" s="20"/>
      <c r="E142" s="123" t="s">
        <v>90</v>
      </c>
      <c r="F142" s="124"/>
      <c r="G142" s="71"/>
      <c r="H142" s="106"/>
      <c r="I142" s="133"/>
      <c r="J142" s="9"/>
      <c r="K142" s="14"/>
    </row>
    <row r="143" spans="1:12" s="10" customFormat="1" ht="39.75" customHeight="1" x14ac:dyDescent="0.15">
      <c r="A143" s="109"/>
      <c r="B143" s="163"/>
      <c r="C143" s="143"/>
      <c r="D143" s="21"/>
      <c r="E143" s="56" t="str">
        <f>HYPERLINK(G143,"企業等奨学金返還支援補助金")</f>
        <v>企業等奨学金返還支援補助金</v>
      </c>
      <c r="F143" s="36" t="s">
        <v>17</v>
      </c>
      <c r="G143" s="70" t="s">
        <v>126</v>
      </c>
      <c r="H143" s="106"/>
      <c r="I143" s="133"/>
      <c r="J143" s="9"/>
      <c r="K143" s="14"/>
    </row>
    <row r="144" spans="1:12" s="10" customFormat="1" ht="76.5" customHeight="1" x14ac:dyDescent="0.15">
      <c r="A144" s="109"/>
      <c r="B144" s="163"/>
      <c r="C144" s="143"/>
      <c r="D144" s="20"/>
      <c r="E144" s="123" t="s">
        <v>187</v>
      </c>
      <c r="F144" s="124"/>
      <c r="G144" s="71"/>
      <c r="H144" s="106"/>
      <c r="I144" s="133"/>
      <c r="J144" s="9"/>
      <c r="K144" s="14"/>
    </row>
    <row r="145" spans="1:11" s="10" customFormat="1" ht="39.75" customHeight="1" x14ac:dyDescent="0.15">
      <c r="A145" s="109"/>
      <c r="B145" s="163"/>
      <c r="C145" s="143"/>
      <c r="D145" s="21"/>
      <c r="E145" s="57" t="s">
        <v>188</v>
      </c>
      <c r="F145" s="36" t="s">
        <v>17</v>
      </c>
      <c r="G145" s="70"/>
      <c r="H145" s="106"/>
      <c r="I145" s="133"/>
      <c r="J145" s="9"/>
      <c r="K145" s="14"/>
    </row>
    <row r="146" spans="1:11" s="10" customFormat="1" ht="76.5" customHeight="1" x14ac:dyDescent="0.15">
      <c r="A146" s="109"/>
      <c r="B146" s="163"/>
      <c r="C146" s="143"/>
      <c r="D146" s="20"/>
      <c r="E146" s="123" t="s">
        <v>189</v>
      </c>
      <c r="F146" s="124"/>
      <c r="G146" s="71"/>
      <c r="H146" s="106"/>
      <c r="I146" s="133"/>
      <c r="J146" s="9"/>
      <c r="K146" s="14"/>
    </row>
    <row r="147" spans="1:11" s="10" customFormat="1" ht="39.75" customHeight="1" x14ac:dyDescent="0.15">
      <c r="A147" s="109"/>
      <c r="B147" s="163"/>
      <c r="C147" s="143"/>
      <c r="D147" s="22"/>
      <c r="E147" s="49" t="str">
        <f>HYPERLINK(G147,"ＩＴパスポート取得支援補助金")</f>
        <v>ＩＴパスポート取得支援補助金</v>
      </c>
      <c r="F147" s="32" t="s">
        <v>17</v>
      </c>
      <c r="G147" s="86" t="s">
        <v>65</v>
      </c>
      <c r="H147" s="106"/>
      <c r="I147" s="133"/>
      <c r="J147" s="9"/>
      <c r="K147" s="14"/>
    </row>
    <row r="148" spans="1:11" s="10" customFormat="1" ht="76.5" customHeight="1" x14ac:dyDescent="0.15">
      <c r="A148" s="109"/>
      <c r="B148" s="163"/>
      <c r="C148" s="143"/>
      <c r="D148" s="26"/>
      <c r="E148" s="123" t="s">
        <v>95</v>
      </c>
      <c r="F148" s="124"/>
      <c r="G148" s="74"/>
      <c r="H148" s="136"/>
      <c r="I148" s="134"/>
      <c r="J148" s="9"/>
      <c r="K148" s="14"/>
    </row>
    <row r="149" spans="1:11" s="10" customFormat="1" ht="39.75" customHeight="1" x14ac:dyDescent="0.15">
      <c r="A149" s="109"/>
      <c r="B149" s="163"/>
      <c r="C149" s="143"/>
      <c r="D149" s="21"/>
      <c r="E149" s="49" t="str">
        <f>HYPERLINK(G149,"【再掲】自立支援教育訓練給付金")</f>
        <v>【再掲】自立支援教育訓練給付金</v>
      </c>
      <c r="F149" s="36" t="s">
        <v>17</v>
      </c>
      <c r="G149" s="70" t="s">
        <v>257</v>
      </c>
      <c r="H149" s="103" t="s">
        <v>61</v>
      </c>
      <c r="I149" s="132" t="s">
        <v>229</v>
      </c>
      <c r="J149" s="9"/>
      <c r="K149" s="14"/>
    </row>
    <row r="150" spans="1:11" s="10" customFormat="1" ht="76.5" customHeight="1" x14ac:dyDescent="0.15">
      <c r="A150" s="109"/>
      <c r="B150" s="163"/>
      <c r="C150" s="143"/>
      <c r="D150" s="20"/>
      <c r="E150" s="123" t="s">
        <v>299</v>
      </c>
      <c r="F150" s="124"/>
      <c r="G150" s="74"/>
      <c r="H150" s="106"/>
      <c r="I150" s="133"/>
      <c r="J150" s="9"/>
      <c r="K150" s="14"/>
    </row>
    <row r="151" spans="1:11" s="10" customFormat="1" ht="39.75" customHeight="1" x14ac:dyDescent="0.15">
      <c r="A151" s="109"/>
      <c r="B151" s="163"/>
      <c r="C151" s="143"/>
      <c r="D151" s="21"/>
      <c r="E151" s="49" t="str">
        <f>HYPERLINK(G151,"【再掲】高等職業訓練促進給付金")</f>
        <v>【再掲】高等職業訓練促進給付金</v>
      </c>
      <c r="F151" s="36" t="s">
        <v>17</v>
      </c>
      <c r="G151" s="70" t="s">
        <v>117</v>
      </c>
      <c r="H151" s="106"/>
      <c r="I151" s="133"/>
      <c r="J151" s="9"/>
      <c r="K151" s="14"/>
    </row>
    <row r="152" spans="1:11" s="10" customFormat="1" ht="76.5" customHeight="1" x14ac:dyDescent="0.15">
      <c r="A152" s="109"/>
      <c r="B152" s="163"/>
      <c r="C152" s="144"/>
      <c r="D152" s="20"/>
      <c r="E152" s="123" t="s">
        <v>263</v>
      </c>
      <c r="F152" s="124"/>
      <c r="G152" s="74"/>
      <c r="H152" s="136"/>
      <c r="I152" s="134"/>
      <c r="J152" s="9"/>
      <c r="K152" s="14"/>
    </row>
    <row r="153" spans="1:11" s="10" customFormat="1" ht="39.75" customHeight="1" x14ac:dyDescent="0.15">
      <c r="A153" s="109"/>
      <c r="B153" s="163"/>
      <c r="C153" s="146" t="s">
        <v>306</v>
      </c>
      <c r="D153" s="21"/>
      <c r="E153" s="49" t="str">
        <f>HYPERLINK(G153,"競争力強化チャレンジ応援事業補助金")</f>
        <v>競争力強化チャレンジ応援事業補助金</v>
      </c>
      <c r="F153" s="36" t="s">
        <v>17</v>
      </c>
      <c r="G153" s="70" t="s">
        <v>190</v>
      </c>
      <c r="H153" s="103" t="s">
        <v>93</v>
      </c>
      <c r="I153" s="101" t="s">
        <v>236</v>
      </c>
      <c r="J153" s="9"/>
      <c r="K153" s="14"/>
    </row>
    <row r="154" spans="1:11" s="10" customFormat="1" ht="76.5" customHeight="1" x14ac:dyDescent="0.15">
      <c r="A154" s="109"/>
      <c r="B154" s="163"/>
      <c r="C154" s="147"/>
      <c r="D154" s="20"/>
      <c r="E154" s="123" t="s">
        <v>191</v>
      </c>
      <c r="F154" s="124"/>
      <c r="G154" s="71"/>
      <c r="H154" s="104"/>
      <c r="I154" s="93"/>
      <c r="J154" s="9"/>
      <c r="K154" s="14"/>
    </row>
    <row r="155" spans="1:11" s="10" customFormat="1" ht="39.75" customHeight="1" x14ac:dyDescent="0.15">
      <c r="A155" s="109"/>
      <c r="B155" s="163"/>
      <c r="C155" s="147"/>
      <c r="D155" s="21"/>
      <c r="E155" s="60" t="s">
        <v>51</v>
      </c>
      <c r="F155" s="36" t="s">
        <v>17</v>
      </c>
      <c r="G155" s="72"/>
      <c r="H155" s="104"/>
      <c r="I155" s="93"/>
      <c r="J155" s="9"/>
      <c r="K155" s="14"/>
    </row>
    <row r="156" spans="1:11" s="10" customFormat="1" ht="76.5" customHeight="1" x14ac:dyDescent="0.15">
      <c r="A156" s="109"/>
      <c r="B156" s="163"/>
      <c r="C156" s="147"/>
      <c r="D156" s="20"/>
      <c r="E156" s="123" t="s">
        <v>192</v>
      </c>
      <c r="F156" s="124"/>
      <c r="G156" s="74"/>
      <c r="H156" s="104"/>
      <c r="I156" s="93"/>
      <c r="J156" s="9"/>
      <c r="K156" s="14"/>
    </row>
    <row r="157" spans="1:11" s="10" customFormat="1" ht="39.75" customHeight="1" x14ac:dyDescent="0.15">
      <c r="A157" s="109"/>
      <c r="B157" s="163"/>
      <c r="C157" s="147"/>
      <c r="D157" s="21"/>
      <c r="E157" s="60" t="s">
        <v>193</v>
      </c>
      <c r="F157" s="36" t="s">
        <v>17</v>
      </c>
      <c r="G157" s="70"/>
      <c r="H157" s="104"/>
      <c r="I157" s="93"/>
      <c r="J157" s="9"/>
      <c r="K157" s="14"/>
    </row>
    <row r="158" spans="1:11" s="10" customFormat="1" ht="76.5" customHeight="1" x14ac:dyDescent="0.15">
      <c r="A158" s="109"/>
      <c r="B158" s="163"/>
      <c r="C158" s="147"/>
      <c r="D158" s="20"/>
      <c r="E158" s="123" t="s">
        <v>46</v>
      </c>
      <c r="F158" s="124"/>
      <c r="G158" s="71"/>
      <c r="H158" s="104"/>
      <c r="I158" s="93"/>
      <c r="J158" s="9"/>
      <c r="K158" s="14"/>
    </row>
    <row r="159" spans="1:11" s="10" customFormat="1" ht="39.75" customHeight="1" x14ac:dyDescent="0.15">
      <c r="A159" s="109"/>
      <c r="B159" s="163"/>
      <c r="C159" s="147"/>
      <c r="D159" s="21"/>
      <c r="E159" s="49" t="str">
        <f>HYPERLINK(G159,"経営開始資金")</f>
        <v>経営開始資金</v>
      </c>
      <c r="F159" s="36" t="s">
        <v>17</v>
      </c>
      <c r="G159" s="72" t="s">
        <v>29</v>
      </c>
      <c r="H159" s="104"/>
      <c r="I159" s="93"/>
      <c r="J159" s="9"/>
      <c r="K159" s="14"/>
    </row>
    <row r="160" spans="1:11" s="10" customFormat="1" ht="76.5" customHeight="1" x14ac:dyDescent="0.15">
      <c r="A160" s="109"/>
      <c r="B160" s="163"/>
      <c r="C160" s="147"/>
      <c r="D160" s="20"/>
      <c r="E160" s="123" t="s">
        <v>2</v>
      </c>
      <c r="F160" s="124"/>
      <c r="G160" s="74"/>
      <c r="H160" s="104"/>
      <c r="I160" s="93"/>
      <c r="J160" s="9"/>
      <c r="K160" s="14"/>
    </row>
    <row r="161" spans="1:11" s="10" customFormat="1" ht="39.75" customHeight="1" x14ac:dyDescent="0.15">
      <c r="A161" s="109"/>
      <c r="B161" s="163"/>
      <c r="C161" s="147"/>
      <c r="D161" s="21"/>
      <c r="E161" s="60" t="s">
        <v>81</v>
      </c>
      <c r="F161" s="36" t="s">
        <v>17</v>
      </c>
      <c r="G161" s="87"/>
      <c r="H161" s="104"/>
      <c r="I161" s="93"/>
      <c r="J161" s="9"/>
      <c r="K161" s="14"/>
    </row>
    <row r="162" spans="1:11" s="10" customFormat="1" ht="76.5" customHeight="1" x14ac:dyDescent="0.15">
      <c r="A162" s="109"/>
      <c r="B162" s="163"/>
      <c r="C162" s="147"/>
      <c r="D162" s="20"/>
      <c r="E162" s="123" t="s">
        <v>84</v>
      </c>
      <c r="F162" s="124"/>
      <c r="G162" s="71"/>
      <c r="H162" s="104"/>
      <c r="I162" s="93"/>
      <c r="J162" s="9"/>
      <c r="K162" s="14"/>
    </row>
    <row r="163" spans="1:11" s="10" customFormat="1" ht="39.75" customHeight="1" x14ac:dyDescent="0.15">
      <c r="A163" s="109"/>
      <c r="B163" s="163"/>
      <c r="C163" s="147"/>
      <c r="D163" s="21"/>
      <c r="E163" s="60" t="s">
        <v>79</v>
      </c>
      <c r="F163" s="36" t="s">
        <v>17</v>
      </c>
      <c r="G163" s="70"/>
      <c r="H163" s="104"/>
      <c r="I163" s="93"/>
      <c r="J163" s="9"/>
      <c r="K163" s="14"/>
    </row>
    <row r="164" spans="1:11" s="10" customFormat="1" ht="76.5" customHeight="1" x14ac:dyDescent="0.15">
      <c r="A164" s="109"/>
      <c r="B164" s="163"/>
      <c r="C164" s="147"/>
      <c r="D164" s="20"/>
      <c r="E164" s="123" t="s">
        <v>98</v>
      </c>
      <c r="F164" s="124"/>
      <c r="G164" s="71"/>
      <c r="H164" s="104"/>
      <c r="I164" s="93"/>
      <c r="J164" s="9"/>
      <c r="K164" s="14"/>
    </row>
    <row r="165" spans="1:11" s="10" customFormat="1" ht="39.75" customHeight="1" x14ac:dyDescent="0.15">
      <c r="A165" s="109"/>
      <c r="B165" s="163"/>
      <c r="C165" s="147"/>
      <c r="D165" s="21"/>
      <c r="E165" s="60" t="s">
        <v>78</v>
      </c>
      <c r="F165" s="36" t="s">
        <v>17</v>
      </c>
      <c r="G165" s="72"/>
      <c r="H165" s="104"/>
      <c r="I165" s="93"/>
      <c r="J165" s="9"/>
      <c r="K165" s="14"/>
    </row>
    <row r="166" spans="1:11" s="10" customFormat="1" ht="76.5" customHeight="1" x14ac:dyDescent="0.15">
      <c r="A166" s="109"/>
      <c r="B166" s="163"/>
      <c r="C166" s="147"/>
      <c r="D166" s="20"/>
      <c r="E166" s="123" t="s">
        <v>80</v>
      </c>
      <c r="F166" s="124"/>
      <c r="G166" s="74"/>
      <c r="H166" s="104"/>
      <c r="I166" s="93"/>
      <c r="J166" s="9"/>
      <c r="K166" s="14"/>
    </row>
    <row r="167" spans="1:11" s="10" customFormat="1" ht="39.75" customHeight="1" x14ac:dyDescent="0.15">
      <c r="A167" s="109"/>
      <c r="B167" s="163"/>
      <c r="C167" s="147"/>
      <c r="D167" s="21"/>
      <c r="E167" s="58" t="s">
        <v>41</v>
      </c>
      <c r="F167" s="36" t="s">
        <v>17</v>
      </c>
      <c r="G167" s="72"/>
      <c r="H167" s="104"/>
      <c r="I167" s="93"/>
      <c r="J167" s="9"/>
      <c r="K167" s="14"/>
    </row>
    <row r="168" spans="1:11" s="10" customFormat="1" ht="76.5" customHeight="1" x14ac:dyDescent="0.15">
      <c r="A168" s="109"/>
      <c r="B168" s="163"/>
      <c r="C168" s="147"/>
      <c r="D168" s="20"/>
      <c r="E168" s="123" t="s">
        <v>194</v>
      </c>
      <c r="F168" s="124"/>
      <c r="G168" s="74"/>
      <c r="H168" s="104"/>
      <c r="I168" s="93"/>
      <c r="J168" s="9"/>
      <c r="K168" s="14"/>
    </row>
    <row r="169" spans="1:11" s="10" customFormat="1" ht="39.75" customHeight="1" x14ac:dyDescent="0.15">
      <c r="A169" s="109"/>
      <c r="B169" s="163"/>
      <c r="C169" s="147"/>
      <c r="D169" s="21"/>
      <c r="E169" s="60" t="s">
        <v>47</v>
      </c>
      <c r="F169" s="36" t="s">
        <v>17</v>
      </c>
      <c r="G169" s="70"/>
      <c r="H169" s="104"/>
      <c r="I169" s="93"/>
      <c r="J169" s="9"/>
      <c r="K169" s="14"/>
    </row>
    <row r="170" spans="1:11" s="10" customFormat="1" ht="76.5" customHeight="1" x14ac:dyDescent="0.15">
      <c r="A170" s="109"/>
      <c r="B170" s="163"/>
      <c r="C170" s="147"/>
      <c r="D170" s="20"/>
      <c r="E170" s="123" t="s">
        <v>103</v>
      </c>
      <c r="F170" s="124"/>
      <c r="G170" s="71"/>
      <c r="H170" s="104"/>
      <c r="I170" s="93"/>
      <c r="J170" s="9"/>
      <c r="K170" s="14"/>
    </row>
    <row r="171" spans="1:11" s="10" customFormat="1" ht="39.75" customHeight="1" x14ac:dyDescent="0.15">
      <c r="A171" s="109"/>
      <c r="B171" s="163"/>
      <c r="C171" s="147"/>
      <c r="D171" s="21"/>
      <c r="E171" s="60" t="s">
        <v>59</v>
      </c>
      <c r="F171" s="36" t="s">
        <v>17</v>
      </c>
      <c r="G171" s="72"/>
      <c r="H171" s="104"/>
      <c r="I171" s="93"/>
      <c r="J171" s="9"/>
      <c r="K171" s="14"/>
    </row>
    <row r="172" spans="1:11" s="10" customFormat="1" ht="76.5" customHeight="1" x14ac:dyDescent="0.15">
      <c r="A172" s="109"/>
      <c r="B172" s="163"/>
      <c r="C172" s="147"/>
      <c r="D172" s="20"/>
      <c r="E172" s="123" t="s">
        <v>196</v>
      </c>
      <c r="F172" s="124"/>
      <c r="G172" s="74"/>
      <c r="H172" s="104"/>
      <c r="I172" s="93"/>
      <c r="J172" s="9"/>
      <c r="K172" s="14"/>
    </row>
    <row r="173" spans="1:11" s="10" customFormat="1" ht="39.75" customHeight="1" x14ac:dyDescent="0.15">
      <c r="A173" s="109"/>
      <c r="B173" s="163"/>
      <c r="C173" s="147"/>
      <c r="D173" s="21"/>
      <c r="E173" s="60" t="s">
        <v>12</v>
      </c>
      <c r="F173" s="36" t="s">
        <v>17</v>
      </c>
      <c r="G173" s="70"/>
      <c r="H173" s="104"/>
      <c r="I173" s="93"/>
      <c r="J173" s="9"/>
      <c r="K173" s="14"/>
    </row>
    <row r="174" spans="1:11" s="10" customFormat="1" ht="76.5" customHeight="1" x14ac:dyDescent="0.15">
      <c r="A174" s="109"/>
      <c r="B174" s="163"/>
      <c r="C174" s="147"/>
      <c r="D174" s="20"/>
      <c r="E174" s="123" t="s">
        <v>197</v>
      </c>
      <c r="F174" s="124"/>
      <c r="G174" s="71"/>
      <c r="H174" s="104"/>
      <c r="I174" s="93"/>
      <c r="J174" s="9"/>
      <c r="K174" s="14"/>
    </row>
    <row r="175" spans="1:11" s="10" customFormat="1" ht="39.75" customHeight="1" x14ac:dyDescent="0.15">
      <c r="A175" s="109"/>
      <c r="B175" s="163"/>
      <c r="C175" s="147"/>
      <c r="D175" s="21"/>
      <c r="E175" s="58" t="s">
        <v>15</v>
      </c>
      <c r="F175" s="36" t="s">
        <v>14</v>
      </c>
      <c r="G175" s="70"/>
      <c r="H175" s="104"/>
      <c r="I175" s="93"/>
      <c r="J175" s="9"/>
      <c r="K175" s="14"/>
    </row>
    <row r="176" spans="1:11" s="10" customFormat="1" ht="76.5" customHeight="1" thickBot="1" x14ac:dyDescent="0.2">
      <c r="A176" s="110"/>
      <c r="B176" s="164"/>
      <c r="C176" s="152"/>
      <c r="D176" s="23"/>
      <c r="E176" s="127" t="s">
        <v>198</v>
      </c>
      <c r="F176" s="128"/>
      <c r="G176" s="73"/>
      <c r="H176" s="175"/>
      <c r="I176" s="94"/>
      <c r="J176" s="9"/>
      <c r="K176" s="14"/>
    </row>
    <row r="177" spans="1:11" s="10" customFormat="1" ht="33.75" customHeight="1" x14ac:dyDescent="0.15">
      <c r="A177" s="137">
        <v>5</v>
      </c>
      <c r="B177" s="162" t="s">
        <v>309</v>
      </c>
      <c r="C177" s="173" t="s">
        <v>307</v>
      </c>
      <c r="D177" s="179"/>
      <c r="E177" s="55" t="str">
        <f>HYPERLINK(G177,"新規就農者支援事業補助金")</f>
        <v>新規就農者支援事業補助金</v>
      </c>
      <c r="F177" s="176" t="s">
        <v>17</v>
      </c>
      <c r="G177" s="180" t="s">
        <v>83</v>
      </c>
      <c r="H177" s="145" t="s">
        <v>325</v>
      </c>
      <c r="I177" s="98" t="s">
        <v>317</v>
      </c>
      <c r="J177" s="9"/>
      <c r="K177" s="14"/>
    </row>
    <row r="178" spans="1:11" s="10" customFormat="1" ht="76.5" customHeight="1" x14ac:dyDescent="0.15">
      <c r="A178" s="109"/>
      <c r="B178" s="163"/>
      <c r="C178" s="147"/>
      <c r="D178" s="27"/>
      <c r="E178" s="123" t="s">
        <v>16</v>
      </c>
      <c r="F178" s="124"/>
      <c r="G178" s="74"/>
      <c r="H178" s="106"/>
      <c r="I178" s="102"/>
      <c r="J178" s="9"/>
      <c r="K178" s="14"/>
    </row>
    <row r="179" spans="1:11" s="10" customFormat="1" ht="39.75" customHeight="1" x14ac:dyDescent="0.15">
      <c r="A179" s="109"/>
      <c r="B179" s="163"/>
      <c r="C179" s="147"/>
      <c r="D179" s="21"/>
      <c r="E179" s="61" t="s">
        <v>60</v>
      </c>
      <c r="F179" s="41" t="s">
        <v>14</v>
      </c>
      <c r="G179" s="72"/>
      <c r="H179" s="106"/>
      <c r="I179" s="139" t="s">
        <v>199</v>
      </c>
      <c r="J179" s="9"/>
      <c r="K179" s="14"/>
    </row>
    <row r="180" spans="1:11" s="10" customFormat="1" ht="76.5" customHeight="1" x14ac:dyDescent="0.15">
      <c r="A180" s="109"/>
      <c r="B180" s="163"/>
      <c r="C180" s="147"/>
      <c r="D180" s="20"/>
      <c r="E180" s="123" t="s">
        <v>200</v>
      </c>
      <c r="F180" s="124"/>
      <c r="G180" s="74"/>
      <c r="H180" s="106"/>
      <c r="I180" s="139"/>
      <c r="J180" s="9"/>
      <c r="K180" s="14"/>
    </row>
    <row r="181" spans="1:11" s="10" customFormat="1" ht="39.75" customHeight="1" x14ac:dyDescent="0.15">
      <c r="A181" s="109"/>
      <c r="B181" s="163"/>
      <c r="C181" s="147"/>
      <c r="D181" s="21"/>
      <c r="E181" s="60" t="s">
        <v>62</v>
      </c>
      <c r="F181" s="36" t="s">
        <v>17</v>
      </c>
      <c r="G181" s="70"/>
      <c r="H181" s="106"/>
      <c r="I181" s="139" t="s">
        <v>226</v>
      </c>
      <c r="J181" s="9"/>
      <c r="K181" s="14"/>
    </row>
    <row r="182" spans="1:11" s="10" customFormat="1" ht="76.5" customHeight="1" x14ac:dyDescent="0.15">
      <c r="A182" s="109"/>
      <c r="B182" s="163"/>
      <c r="C182" s="147"/>
      <c r="D182" s="20"/>
      <c r="E182" s="123" t="s">
        <v>201</v>
      </c>
      <c r="F182" s="124"/>
      <c r="G182" s="71"/>
      <c r="H182" s="106"/>
      <c r="I182" s="139"/>
      <c r="J182" s="9"/>
      <c r="K182" s="14"/>
    </row>
    <row r="183" spans="1:11" s="10" customFormat="1" ht="39.75" customHeight="1" x14ac:dyDescent="0.15">
      <c r="A183" s="109"/>
      <c r="B183" s="163"/>
      <c r="C183" s="147"/>
      <c r="D183" s="21"/>
      <c r="E183" s="60" t="s">
        <v>28</v>
      </c>
      <c r="F183" s="36" t="s">
        <v>34</v>
      </c>
      <c r="G183" s="72"/>
      <c r="H183" s="106"/>
      <c r="I183" s="132" t="s">
        <v>130</v>
      </c>
      <c r="J183" s="9"/>
      <c r="K183" s="14"/>
    </row>
    <row r="184" spans="1:11" s="10" customFormat="1" ht="76.5" customHeight="1" x14ac:dyDescent="0.15">
      <c r="A184" s="109"/>
      <c r="B184" s="163"/>
      <c r="C184" s="148"/>
      <c r="D184" s="26"/>
      <c r="E184" s="123" t="s">
        <v>202</v>
      </c>
      <c r="F184" s="124"/>
      <c r="G184" s="74"/>
      <c r="H184" s="136"/>
      <c r="I184" s="134"/>
      <c r="J184" s="9"/>
      <c r="K184" s="14"/>
    </row>
    <row r="185" spans="1:11" s="10" customFormat="1" ht="39.75" customHeight="1" x14ac:dyDescent="0.15">
      <c r="A185" s="109"/>
      <c r="B185" s="163"/>
      <c r="C185" s="146" t="s">
        <v>55</v>
      </c>
      <c r="D185" s="24"/>
      <c r="E185" s="49" t="str">
        <f>HYPERLINK(G185,"経営力向上支援事業利子補給補助金")</f>
        <v>経営力向上支援事業利子補給補助金</v>
      </c>
      <c r="F185" s="36" t="s">
        <v>17</v>
      </c>
      <c r="G185" s="70" t="s">
        <v>264</v>
      </c>
      <c r="H185" s="140" t="s">
        <v>56</v>
      </c>
      <c r="I185" s="133" t="s">
        <v>237</v>
      </c>
      <c r="J185" s="9"/>
      <c r="K185" s="14"/>
    </row>
    <row r="186" spans="1:11" s="10" customFormat="1" ht="76.5" customHeight="1" x14ac:dyDescent="0.15">
      <c r="A186" s="109"/>
      <c r="B186" s="163"/>
      <c r="C186" s="147"/>
      <c r="D186" s="20"/>
      <c r="E186" s="123" t="s">
        <v>203</v>
      </c>
      <c r="F186" s="124"/>
      <c r="G186" s="71"/>
      <c r="H186" s="106"/>
      <c r="I186" s="133"/>
      <c r="J186" s="9"/>
      <c r="K186" s="14"/>
    </row>
    <row r="187" spans="1:11" s="10" customFormat="1" ht="39.75" customHeight="1" x14ac:dyDescent="0.15">
      <c r="A187" s="109"/>
      <c r="B187" s="163"/>
      <c r="C187" s="147"/>
      <c r="D187" s="21"/>
      <c r="E187" s="49" t="str">
        <f>HYPERLINK(G187,"住宅リフォーム促進事業補助金")</f>
        <v>住宅リフォーム促進事業補助金</v>
      </c>
      <c r="F187" s="36" t="s">
        <v>17</v>
      </c>
      <c r="G187" s="72" t="s">
        <v>265</v>
      </c>
      <c r="H187" s="106"/>
      <c r="I187" s="133"/>
      <c r="J187" s="9"/>
      <c r="K187" s="14"/>
    </row>
    <row r="188" spans="1:11" s="10" customFormat="1" ht="76.5" customHeight="1" x14ac:dyDescent="0.15">
      <c r="A188" s="109"/>
      <c r="B188" s="163"/>
      <c r="C188" s="147"/>
      <c r="D188" s="20"/>
      <c r="E188" s="123" t="s">
        <v>89</v>
      </c>
      <c r="F188" s="124"/>
      <c r="G188" s="74"/>
      <c r="H188" s="106"/>
      <c r="I188" s="133"/>
      <c r="J188" s="9"/>
      <c r="K188" s="14"/>
    </row>
    <row r="189" spans="1:11" s="10" customFormat="1" ht="39.75" customHeight="1" x14ac:dyDescent="0.15">
      <c r="A189" s="109"/>
      <c r="B189" s="163"/>
      <c r="C189" s="147"/>
      <c r="D189" s="21"/>
      <c r="E189" s="49" t="str">
        <f>HYPERLINK(G189,"商談会等出展支援事業補助金")</f>
        <v>商談会等出展支援事業補助金</v>
      </c>
      <c r="F189" s="36" t="s">
        <v>17</v>
      </c>
      <c r="G189" s="70" t="s">
        <v>253</v>
      </c>
      <c r="H189" s="106"/>
      <c r="I189" s="133"/>
      <c r="J189" s="9"/>
      <c r="K189" s="14"/>
    </row>
    <row r="190" spans="1:11" s="10" customFormat="1" ht="106.5" customHeight="1" x14ac:dyDescent="0.15">
      <c r="A190" s="109"/>
      <c r="B190" s="163"/>
      <c r="C190" s="147"/>
      <c r="D190" s="20"/>
      <c r="E190" s="123" t="s">
        <v>233</v>
      </c>
      <c r="F190" s="124"/>
      <c r="G190" s="71"/>
      <c r="H190" s="106"/>
      <c r="I190" s="133"/>
      <c r="J190" s="9"/>
      <c r="K190" s="14"/>
    </row>
    <row r="191" spans="1:11" s="10" customFormat="1" ht="39.75" customHeight="1" x14ac:dyDescent="0.15">
      <c r="A191" s="109"/>
      <c r="B191" s="163"/>
      <c r="C191" s="147"/>
      <c r="D191" s="21"/>
      <c r="E191" s="49" t="str">
        <f>HYPERLINK(G191,"商業魅力アップ支援事業補助金")</f>
        <v>商業魅力アップ支援事業補助金</v>
      </c>
      <c r="F191" s="36" t="s">
        <v>17</v>
      </c>
      <c r="G191" s="72" t="s">
        <v>266</v>
      </c>
      <c r="H191" s="106"/>
      <c r="I191" s="133"/>
      <c r="J191" s="9"/>
      <c r="K191" s="14"/>
    </row>
    <row r="192" spans="1:11" s="10" customFormat="1" ht="76.5" customHeight="1" x14ac:dyDescent="0.15">
      <c r="A192" s="109"/>
      <c r="B192" s="163"/>
      <c r="C192" s="147"/>
      <c r="D192" s="20"/>
      <c r="E192" s="123" t="s">
        <v>205</v>
      </c>
      <c r="F192" s="124"/>
      <c r="G192" s="74"/>
      <c r="H192" s="106"/>
      <c r="I192" s="133"/>
      <c r="J192" s="9"/>
      <c r="K192" s="14"/>
    </row>
    <row r="193" spans="1:12" s="10" customFormat="1" ht="39.75" customHeight="1" x14ac:dyDescent="0.15">
      <c r="A193" s="109"/>
      <c r="B193" s="163"/>
      <c r="C193" s="147"/>
      <c r="D193" s="21"/>
      <c r="E193" s="49" t="str">
        <f>HYPERLINK(G193,"新産業創出支援事業補助金")</f>
        <v>新産業創出支援事業補助金</v>
      </c>
      <c r="F193" s="36" t="s">
        <v>17</v>
      </c>
      <c r="G193" s="70" t="s">
        <v>82</v>
      </c>
      <c r="H193" s="106"/>
      <c r="I193" s="133"/>
      <c r="J193" s="9"/>
      <c r="K193" s="14"/>
    </row>
    <row r="194" spans="1:12" s="10" customFormat="1" ht="76.5" customHeight="1" x14ac:dyDescent="0.15">
      <c r="A194" s="109"/>
      <c r="B194" s="163"/>
      <c r="C194" s="147"/>
      <c r="D194" s="20"/>
      <c r="E194" s="123" t="s">
        <v>287</v>
      </c>
      <c r="F194" s="124"/>
      <c r="G194" s="71"/>
      <c r="H194" s="106"/>
      <c r="I194" s="133"/>
      <c r="J194" s="9"/>
      <c r="K194" s="14"/>
    </row>
    <row r="195" spans="1:12" s="10" customFormat="1" ht="39.75" customHeight="1" x14ac:dyDescent="0.15">
      <c r="A195" s="109"/>
      <c r="B195" s="163"/>
      <c r="C195" s="147"/>
      <c r="D195" s="21"/>
      <c r="E195" s="63" t="s">
        <v>280</v>
      </c>
      <c r="F195" s="36" t="s">
        <v>17</v>
      </c>
      <c r="G195" s="70"/>
      <c r="H195" s="106"/>
      <c r="I195" s="133"/>
      <c r="J195" s="9"/>
      <c r="K195" s="14"/>
    </row>
    <row r="196" spans="1:12" s="10" customFormat="1" ht="106.5" customHeight="1" x14ac:dyDescent="0.15">
      <c r="A196" s="109"/>
      <c r="B196" s="163"/>
      <c r="C196" s="147"/>
      <c r="D196" s="20"/>
      <c r="E196" s="123" t="s">
        <v>281</v>
      </c>
      <c r="F196" s="124"/>
      <c r="G196" s="71"/>
      <c r="H196" s="106"/>
      <c r="I196" s="133"/>
      <c r="J196" s="9"/>
      <c r="K196" s="14"/>
    </row>
    <row r="197" spans="1:12" s="47" customFormat="1" ht="39.75" customHeight="1" x14ac:dyDescent="0.15">
      <c r="A197" s="109"/>
      <c r="B197" s="163"/>
      <c r="C197" s="147"/>
      <c r="D197" s="21"/>
      <c r="E197" s="49" t="str">
        <f>HYPERLINK(G197,"伝統工芸品等再生支援事業補助金")</f>
        <v>伝統工芸品等再生支援事業補助金</v>
      </c>
      <c r="F197" s="36" t="s">
        <v>17</v>
      </c>
      <c r="G197" s="72" t="s">
        <v>267</v>
      </c>
      <c r="H197" s="106"/>
      <c r="I197" s="133"/>
      <c r="J197" s="9"/>
      <c r="K197" s="46"/>
    </row>
    <row r="198" spans="1:12" s="47" customFormat="1" ht="76.5" customHeight="1" x14ac:dyDescent="0.15">
      <c r="A198" s="109"/>
      <c r="B198" s="163"/>
      <c r="C198" s="147"/>
      <c r="D198" s="20"/>
      <c r="E198" s="123" t="s">
        <v>206</v>
      </c>
      <c r="F198" s="124"/>
      <c r="G198" s="74"/>
      <c r="H198" s="106"/>
      <c r="I198" s="133"/>
      <c r="J198" s="9"/>
      <c r="K198" s="46"/>
    </row>
    <row r="199" spans="1:12" s="10" customFormat="1" ht="39.75" customHeight="1" x14ac:dyDescent="0.15">
      <c r="A199" s="109"/>
      <c r="B199" s="163"/>
      <c r="C199" s="147"/>
      <c r="D199" s="21"/>
      <c r="E199" s="49" t="str">
        <f>HYPERLINK(G199,"創業・移転促進補助金")</f>
        <v>創業・移転促進補助金</v>
      </c>
      <c r="F199" s="36" t="s">
        <v>17</v>
      </c>
      <c r="G199" s="70" t="s">
        <v>268</v>
      </c>
      <c r="H199" s="106"/>
      <c r="I199" s="133"/>
      <c r="J199" s="9"/>
      <c r="K199" s="14"/>
    </row>
    <row r="200" spans="1:12" s="10" customFormat="1" ht="76.5" customHeight="1" x14ac:dyDescent="0.15">
      <c r="A200" s="109"/>
      <c r="B200" s="163"/>
      <c r="C200" s="147"/>
      <c r="D200" s="20"/>
      <c r="E200" s="123" t="s">
        <v>178</v>
      </c>
      <c r="F200" s="124"/>
      <c r="G200" s="71"/>
      <c r="H200" s="106"/>
      <c r="I200" s="133"/>
      <c r="J200" s="9"/>
      <c r="K200" s="14"/>
    </row>
    <row r="201" spans="1:12" s="10" customFormat="1" ht="39.75" customHeight="1" x14ac:dyDescent="0.15">
      <c r="A201" s="109"/>
      <c r="B201" s="163"/>
      <c r="C201" s="147"/>
      <c r="D201" s="21"/>
      <c r="E201" s="49" t="str">
        <f>HYPERLINK(G201,"創業・再挑戦アシスト資金利子補給補助金")</f>
        <v>創業・再挑戦アシスト資金利子補給補助金</v>
      </c>
      <c r="F201" s="36" t="s">
        <v>17</v>
      </c>
      <c r="G201" s="72" t="s">
        <v>6</v>
      </c>
      <c r="H201" s="106"/>
      <c r="I201" s="133"/>
      <c r="J201" s="9"/>
      <c r="K201" s="14"/>
    </row>
    <row r="202" spans="1:12" s="10" customFormat="1" ht="76.5" customHeight="1" x14ac:dyDescent="0.15">
      <c r="A202" s="109"/>
      <c r="B202" s="163"/>
      <c r="C202" s="147"/>
      <c r="D202" s="20"/>
      <c r="E202" s="123" t="s">
        <v>208</v>
      </c>
      <c r="F202" s="124"/>
      <c r="G202" s="74"/>
      <c r="H202" s="106"/>
      <c r="I202" s="134"/>
      <c r="J202" s="9"/>
      <c r="K202" s="14"/>
    </row>
    <row r="203" spans="1:12" s="10" customFormat="1" ht="39.75" customHeight="1" x14ac:dyDescent="0.15">
      <c r="A203" s="109"/>
      <c r="B203" s="163"/>
      <c r="C203" s="147"/>
      <c r="D203" s="24"/>
      <c r="E203" s="49" t="str">
        <f>HYPERLINK(G203,"企業誘致優遇制度")</f>
        <v>企業誘致優遇制度</v>
      </c>
      <c r="F203" s="36" t="s">
        <v>17</v>
      </c>
      <c r="G203" s="70" t="s">
        <v>269</v>
      </c>
      <c r="H203" s="106"/>
      <c r="I203" s="139" t="s">
        <v>45</v>
      </c>
      <c r="J203" s="9"/>
      <c r="K203" s="14"/>
    </row>
    <row r="204" spans="1:12" s="10" customFormat="1" ht="76.5" customHeight="1" x14ac:dyDescent="0.15">
      <c r="A204" s="109"/>
      <c r="B204" s="163"/>
      <c r="C204" s="147"/>
      <c r="D204" s="20"/>
      <c r="E204" s="123" t="s">
        <v>288</v>
      </c>
      <c r="F204" s="124"/>
      <c r="G204" s="71"/>
      <c r="H204" s="136"/>
      <c r="I204" s="139"/>
      <c r="J204" s="9"/>
      <c r="K204" s="14"/>
    </row>
    <row r="205" spans="1:12" s="14" customFormat="1" ht="39.75" customHeight="1" x14ac:dyDescent="0.15">
      <c r="A205" s="109"/>
      <c r="B205" s="163"/>
      <c r="C205" s="147"/>
      <c r="D205" s="21"/>
      <c r="E205" s="49" t="str">
        <f>HYPERLINK(G205,"【再掲】事業所脱炭素化支援補助金")</f>
        <v>【再掲】事業所脱炭素化支援補助金</v>
      </c>
      <c r="F205" s="31" t="s">
        <v>17</v>
      </c>
      <c r="G205" s="72" t="s">
        <v>120</v>
      </c>
      <c r="H205" s="103" t="s">
        <v>32</v>
      </c>
      <c r="I205" s="132" t="s">
        <v>86</v>
      </c>
      <c r="J205" s="9"/>
      <c r="L205" s="11"/>
    </row>
    <row r="206" spans="1:12" s="14" customFormat="1" ht="76.5" customHeight="1" thickBot="1" x14ac:dyDescent="0.2">
      <c r="A206" s="109"/>
      <c r="B206" s="163"/>
      <c r="C206" s="148"/>
      <c r="D206" s="20"/>
      <c r="E206" s="123" t="s">
        <v>182</v>
      </c>
      <c r="F206" s="124"/>
      <c r="G206" s="71"/>
      <c r="H206" s="136"/>
      <c r="I206" s="133"/>
      <c r="J206" s="9"/>
      <c r="L206" s="11"/>
    </row>
    <row r="207" spans="1:12" s="10" customFormat="1" ht="39.75" customHeight="1" x14ac:dyDescent="0.15">
      <c r="A207" s="109"/>
      <c r="B207" s="163"/>
      <c r="C207" s="147" t="s">
        <v>22</v>
      </c>
      <c r="D207" s="24"/>
      <c r="E207" s="49" t="str">
        <f>HYPERLINK(G207,"集大会・合宿誘致補助金")</f>
        <v>集大会・合宿誘致補助金</v>
      </c>
      <c r="F207" s="36" t="s">
        <v>17</v>
      </c>
      <c r="G207" s="85" t="s">
        <v>247</v>
      </c>
      <c r="H207" s="103" t="s">
        <v>58</v>
      </c>
      <c r="I207" s="101" t="s">
        <v>293</v>
      </c>
      <c r="J207" s="9"/>
      <c r="K207" s="14"/>
    </row>
    <row r="208" spans="1:12" s="10" customFormat="1" ht="76.5" customHeight="1" x14ac:dyDescent="0.15">
      <c r="A208" s="109"/>
      <c r="B208" s="163"/>
      <c r="C208" s="147"/>
      <c r="D208" s="22"/>
      <c r="E208" s="125" t="s">
        <v>209</v>
      </c>
      <c r="F208" s="126"/>
      <c r="G208" s="71"/>
      <c r="H208" s="106"/>
      <c r="I208" s="93"/>
      <c r="J208" s="9"/>
      <c r="K208" s="14"/>
    </row>
    <row r="209" spans="1:12" s="10" customFormat="1" ht="39.75" customHeight="1" x14ac:dyDescent="0.15">
      <c r="A209" s="109"/>
      <c r="B209" s="163"/>
      <c r="C209" s="147"/>
      <c r="D209" s="21"/>
      <c r="E209" s="64" t="s">
        <v>278</v>
      </c>
      <c r="F209" s="68" t="s">
        <v>17</v>
      </c>
      <c r="G209" s="72"/>
      <c r="H209" s="106"/>
      <c r="I209" s="93"/>
      <c r="J209" s="9"/>
      <c r="K209" s="14"/>
    </row>
    <row r="210" spans="1:12" s="10" customFormat="1" ht="76.5" customHeight="1" thickBot="1" x14ac:dyDescent="0.2">
      <c r="A210" s="110"/>
      <c r="B210" s="164"/>
      <c r="C210" s="152"/>
      <c r="D210" s="23"/>
      <c r="E210" s="127" t="s">
        <v>279</v>
      </c>
      <c r="F210" s="154"/>
      <c r="G210" s="73"/>
      <c r="H210" s="107"/>
      <c r="I210" s="94"/>
      <c r="J210" s="9"/>
      <c r="K210" s="14"/>
    </row>
    <row r="211" spans="1:12" s="10" customFormat="1" ht="39.75" customHeight="1" x14ac:dyDescent="0.15">
      <c r="A211" s="137">
        <v>6</v>
      </c>
      <c r="B211" s="150" t="s">
        <v>311</v>
      </c>
      <c r="C211" s="173" t="s">
        <v>116</v>
      </c>
      <c r="D211" s="25"/>
      <c r="E211" s="66" t="str">
        <f>HYPERLINK(G211,"【再掲】住宅リフォーム促進事業補助金")</f>
        <v>【再掲】住宅リフォーム促進事業補助金</v>
      </c>
      <c r="F211" s="178" t="s">
        <v>17</v>
      </c>
      <c r="G211" s="85" t="s">
        <v>265</v>
      </c>
      <c r="H211" s="145" t="s">
        <v>56</v>
      </c>
      <c r="I211" s="168" t="s">
        <v>237</v>
      </c>
      <c r="J211" s="9"/>
      <c r="K211" s="14"/>
    </row>
    <row r="212" spans="1:12" s="10" customFormat="1" ht="76.5" customHeight="1" x14ac:dyDescent="0.15">
      <c r="A212" s="109"/>
      <c r="B212" s="151"/>
      <c r="C212" s="147"/>
      <c r="D212" s="20"/>
      <c r="E212" s="123" t="s">
        <v>9</v>
      </c>
      <c r="F212" s="124"/>
      <c r="G212" s="71"/>
      <c r="H212" s="136"/>
      <c r="I212" s="134"/>
      <c r="J212" s="9"/>
      <c r="K212" s="14"/>
    </row>
    <row r="213" spans="1:12" s="10" customFormat="1" ht="39.75" customHeight="1" x14ac:dyDescent="0.15">
      <c r="A213" s="109"/>
      <c r="B213" s="151"/>
      <c r="C213" s="147"/>
      <c r="D213" s="21"/>
      <c r="E213" s="67" t="s">
        <v>282</v>
      </c>
      <c r="F213" s="35" t="s">
        <v>101</v>
      </c>
      <c r="G213" s="79"/>
      <c r="H213" s="103" t="s">
        <v>43</v>
      </c>
      <c r="I213" s="132" t="s">
        <v>238</v>
      </c>
      <c r="J213" s="9"/>
    </row>
    <row r="214" spans="1:12" s="10" customFormat="1" ht="76.5" customHeight="1" x14ac:dyDescent="0.15">
      <c r="A214" s="109"/>
      <c r="B214" s="151"/>
      <c r="C214" s="147"/>
      <c r="D214" s="20"/>
      <c r="E214" s="122" t="s">
        <v>289</v>
      </c>
      <c r="F214" s="121"/>
      <c r="G214" s="80"/>
      <c r="H214" s="106"/>
      <c r="I214" s="133"/>
      <c r="J214" s="9"/>
    </row>
    <row r="215" spans="1:12" s="10" customFormat="1" ht="39.75" customHeight="1" x14ac:dyDescent="0.15">
      <c r="A215" s="109"/>
      <c r="B215" s="151"/>
      <c r="C215" s="147"/>
      <c r="D215" s="21"/>
      <c r="E215" s="67" t="s">
        <v>283</v>
      </c>
      <c r="F215" s="35" t="s">
        <v>17</v>
      </c>
      <c r="G215" s="78"/>
      <c r="H215" s="106"/>
      <c r="I215" s="133"/>
      <c r="J215" s="9"/>
    </row>
    <row r="216" spans="1:12" s="10" customFormat="1" ht="76.5" customHeight="1" x14ac:dyDescent="0.15">
      <c r="A216" s="109"/>
      <c r="B216" s="151"/>
      <c r="C216" s="147"/>
      <c r="D216" s="20"/>
      <c r="E216" s="122" t="s">
        <v>290</v>
      </c>
      <c r="F216" s="121"/>
      <c r="G216" s="78"/>
      <c r="H216" s="106"/>
      <c r="I216" s="134"/>
      <c r="J216" s="9"/>
    </row>
    <row r="217" spans="1:12" s="14" customFormat="1" ht="39.75" customHeight="1" x14ac:dyDescent="0.15">
      <c r="A217" s="109"/>
      <c r="B217" s="151"/>
      <c r="C217" s="147"/>
      <c r="D217" s="21"/>
      <c r="E217" s="49" t="str">
        <f>HYPERLINK(G217,"木造住宅耐震診断等事業")</f>
        <v>木造住宅耐震診断等事業</v>
      </c>
      <c r="F217" s="36" t="s">
        <v>17</v>
      </c>
      <c r="G217" s="72" t="s">
        <v>270</v>
      </c>
      <c r="H217" s="106"/>
      <c r="I217" s="132" t="s">
        <v>241</v>
      </c>
      <c r="J217" s="9"/>
      <c r="L217" s="11"/>
    </row>
    <row r="218" spans="1:12" s="14" customFormat="1" ht="76.5" customHeight="1" x14ac:dyDescent="0.15">
      <c r="A218" s="109"/>
      <c r="B218" s="151"/>
      <c r="C218" s="147"/>
      <c r="D218" s="20"/>
      <c r="E218" s="123" t="s">
        <v>291</v>
      </c>
      <c r="F218" s="124"/>
      <c r="G218" s="74"/>
      <c r="H218" s="106"/>
      <c r="I218" s="133"/>
      <c r="J218" s="9"/>
      <c r="L218" s="11"/>
    </row>
    <row r="219" spans="1:12" s="14" customFormat="1" ht="39.75" customHeight="1" x14ac:dyDescent="0.15">
      <c r="A219" s="109"/>
      <c r="B219" s="151"/>
      <c r="C219" s="147"/>
      <c r="D219" s="21"/>
      <c r="E219" s="49" t="str">
        <f>HYPERLINK(G219,"木造住宅耐震補強等事業費補助金")</f>
        <v>木造住宅耐震補強等事業費補助金</v>
      </c>
      <c r="F219" s="36" t="s">
        <v>17</v>
      </c>
      <c r="G219" s="70" t="s">
        <v>25</v>
      </c>
      <c r="H219" s="106"/>
      <c r="I219" s="133"/>
      <c r="J219" s="9"/>
      <c r="L219" s="11"/>
    </row>
    <row r="220" spans="1:12" s="14" customFormat="1" ht="76.5" customHeight="1" x14ac:dyDescent="0.15">
      <c r="A220" s="109"/>
      <c r="B220" s="151"/>
      <c r="C220" s="147"/>
      <c r="D220" s="20"/>
      <c r="E220" s="122" t="s">
        <v>276</v>
      </c>
      <c r="F220" s="121"/>
      <c r="G220" s="74"/>
      <c r="H220" s="106"/>
      <c r="I220" s="133"/>
      <c r="J220" s="9"/>
      <c r="L220" s="11"/>
    </row>
    <row r="221" spans="1:12" s="14" customFormat="1" ht="39.75" customHeight="1" x14ac:dyDescent="0.15">
      <c r="A221" s="109"/>
      <c r="B221" s="151"/>
      <c r="C221" s="147"/>
      <c r="D221" s="21"/>
      <c r="E221" s="49" t="str">
        <f>HYPERLINK(G221,"木造住宅耐震補強設計事業費補助金")</f>
        <v>木造住宅耐震補強設計事業費補助金</v>
      </c>
      <c r="F221" s="36" t="s">
        <v>17</v>
      </c>
      <c r="G221" s="70" t="s">
        <v>25</v>
      </c>
      <c r="H221" s="106"/>
      <c r="I221" s="133"/>
      <c r="J221" s="9"/>
      <c r="L221" s="11"/>
    </row>
    <row r="222" spans="1:12" s="14" customFormat="1" ht="76.5" customHeight="1" x14ac:dyDescent="0.15">
      <c r="A222" s="109"/>
      <c r="B222" s="151"/>
      <c r="C222" s="147"/>
      <c r="D222" s="20"/>
      <c r="E222" s="123" t="s">
        <v>210</v>
      </c>
      <c r="F222" s="124"/>
      <c r="G222" s="74"/>
      <c r="H222" s="106"/>
      <c r="I222" s="133"/>
      <c r="J222" s="9"/>
      <c r="L222" s="11"/>
    </row>
    <row r="223" spans="1:12" s="14" customFormat="1" ht="39.75" customHeight="1" x14ac:dyDescent="0.15">
      <c r="A223" s="109"/>
      <c r="B223" s="151"/>
      <c r="C223" s="147"/>
      <c r="D223" s="21"/>
      <c r="E223" s="49" t="str">
        <f>HYPERLINK(G223,"ブロック塀等撤去事業補助金")</f>
        <v>ブロック塀等撤去事業補助金</v>
      </c>
      <c r="F223" s="36" t="s">
        <v>17</v>
      </c>
      <c r="G223" s="70" t="s">
        <v>271</v>
      </c>
      <c r="H223" s="106"/>
      <c r="I223" s="133"/>
      <c r="J223" s="9"/>
      <c r="L223" s="11"/>
    </row>
    <row r="224" spans="1:12" s="14" customFormat="1" ht="76.5" customHeight="1" x14ac:dyDescent="0.15">
      <c r="A224" s="109"/>
      <c r="B224" s="151"/>
      <c r="C224" s="147"/>
      <c r="D224" s="20"/>
      <c r="E224" s="123" t="s">
        <v>242</v>
      </c>
      <c r="F224" s="124"/>
      <c r="G224" s="74"/>
      <c r="H224" s="136"/>
      <c r="I224" s="134"/>
      <c r="J224" s="9"/>
      <c r="L224" s="11"/>
    </row>
    <row r="225" spans="1:12" s="14" customFormat="1" ht="39.75" customHeight="1" x14ac:dyDescent="0.15">
      <c r="A225" s="109"/>
      <c r="B225" s="151"/>
      <c r="C225" s="147"/>
      <c r="D225" s="21"/>
      <c r="E225" s="53" t="str">
        <f>HYPERLINK(G225,"【再掲】自家消費型太陽光発電設備等設置費補助金")</f>
        <v>【再掲】自家消費型太陽光発電設備等設置費補助金</v>
      </c>
      <c r="F225" s="31" t="s">
        <v>34</v>
      </c>
      <c r="G225" s="72" t="s">
        <v>119</v>
      </c>
      <c r="H225" s="103" t="s">
        <v>32</v>
      </c>
      <c r="I225" s="132" t="s">
        <v>86</v>
      </c>
      <c r="J225" s="9"/>
      <c r="L225" s="11"/>
    </row>
    <row r="226" spans="1:12" s="14" customFormat="1" ht="76.5" customHeight="1" x14ac:dyDescent="0.15">
      <c r="A226" s="109"/>
      <c r="B226" s="151"/>
      <c r="C226" s="147"/>
      <c r="D226" s="20"/>
      <c r="E226" s="123" t="s">
        <v>179</v>
      </c>
      <c r="F226" s="124"/>
      <c r="G226" s="71"/>
      <c r="H226" s="106"/>
      <c r="I226" s="134"/>
      <c r="J226" s="9"/>
      <c r="L226" s="11"/>
    </row>
    <row r="227" spans="1:12" s="14" customFormat="1" ht="39.75" customHeight="1" x14ac:dyDescent="0.15">
      <c r="A227" s="109"/>
      <c r="B227" s="151"/>
      <c r="C227" s="147"/>
      <c r="D227" s="21"/>
      <c r="E227" s="49" t="str">
        <f>HYPERLINK(G227,"【再掲】合併処理浄化槽設置整備事業補助金")</f>
        <v>【再掲】合併処理浄化槽設置整備事業補助金</v>
      </c>
      <c r="F227" s="31" t="s">
        <v>17</v>
      </c>
      <c r="G227" s="72" t="s">
        <v>260</v>
      </c>
      <c r="H227" s="106"/>
      <c r="I227" s="132" t="s">
        <v>232</v>
      </c>
      <c r="J227" s="9"/>
      <c r="L227" s="11"/>
    </row>
    <row r="228" spans="1:12" s="14" customFormat="1" ht="76.5" customHeight="1" x14ac:dyDescent="0.15">
      <c r="A228" s="109"/>
      <c r="B228" s="151"/>
      <c r="C228" s="147"/>
      <c r="D228" s="20"/>
      <c r="E228" s="123" t="s">
        <v>183</v>
      </c>
      <c r="F228" s="124"/>
      <c r="G228" s="71"/>
      <c r="H228" s="136"/>
      <c r="I228" s="134"/>
      <c r="J228" s="9"/>
      <c r="L228" s="11"/>
    </row>
    <row r="229" spans="1:12" s="10" customFormat="1" ht="39.75" customHeight="1" x14ac:dyDescent="0.15">
      <c r="A229" s="109"/>
      <c r="B229" s="151"/>
      <c r="C229" s="147"/>
      <c r="D229" s="21"/>
      <c r="E229" s="49" t="str">
        <f>HYPERLINK(G229,"【再掲】水洗便所等改造資金助成金")</f>
        <v>【再掲】水洗便所等改造資金助成金</v>
      </c>
      <c r="F229" s="41" t="s">
        <v>17</v>
      </c>
      <c r="G229" s="72" t="s">
        <v>85</v>
      </c>
      <c r="H229" s="99" t="s">
        <v>318</v>
      </c>
      <c r="I229" s="132" t="s">
        <v>324</v>
      </c>
      <c r="J229" s="9"/>
      <c r="K229" s="14"/>
    </row>
    <row r="230" spans="1:12" s="10" customFormat="1" ht="76.5" customHeight="1" x14ac:dyDescent="0.15">
      <c r="A230" s="109"/>
      <c r="B230" s="151"/>
      <c r="C230" s="147"/>
      <c r="D230" s="20"/>
      <c r="E230" s="129" t="s">
        <v>327</v>
      </c>
      <c r="F230" s="130"/>
      <c r="G230" s="74"/>
      <c r="H230" s="96"/>
      <c r="I230" s="133"/>
      <c r="J230" s="9"/>
      <c r="K230" s="14"/>
    </row>
    <row r="231" spans="1:12" s="10" customFormat="1" ht="39.75" customHeight="1" x14ac:dyDescent="0.15">
      <c r="A231" s="109"/>
      <c r="B231" s="151"/>
      <c r="C231" s="147"/>
      <c r="D231" s="21"/>
      <c r="E231" s="49" t="str">
        <f>HYPERLINK(G231,"【再掲】水洗便所等改造資金融資あっせん利子補給金")</f>
        <v>【再掲】水洗便所等改造資金融資あっせん利子補給金</v>
      </c>
      <c r="F231" s="41" t="s">
        <v>17</v>
      </c>
      <c r="G231" s="72" t="s">
        <v>85</v>
      </c>
      <c r="H231" s="96"/>
      <c r="I231" s="133"/>
      <c r="J231" s="9"/>
      <c r="K231" s="14"/>
    </row>
    <row r="232" spans="1:12" s="10" customFormat="1" ht="76.5" customHeight="1" x14ac:dyDescent="0.15">
      <c r="A232" s="109"/>
      <c r="B232" s="151"/>
      <c r="C232" s="147"/>
      <c r="D232" s="20"/>
      <c r="E232" s="129" t="s">
        <v>234</v>
      </c>
      <c r="F232" s="130"/>
      <c r="G232" s="74"/>
      <c r="H232" s="96"/>
      <c r="I232" s="133"/>
      <c r="J232" s="9"/>
      <c r="K232" s="14"/>
    </row>
    <row r="233" spans="1:12" s="10" customFormat="1" ht="39.75" customHeight="1" x14ac:dyDescent="0.15">
      <c r="A233" s="109"/>
      <c r="B233" s="151"/>
      <c r="C233" s="147"/>
      <c r="D233" s="21"/>
      <c r="E233" s="49" t="str">
        <f>HYPERLINK(G233,"【再掲】浄化槽雨水貯留施設転用工事費補助金")</f>
        <v>【再掲】浄化槽雨水貯留施設転用工事費補助金</v>
      </c>
      <c r="F233" s="41" t="s">
        <v>17</v>
      </c>
      <c r="G233" s="72" t="s">
        <v>168</v>
      </c>
      <c r="H233" s="96"/>
      <c r="I233" s="133"/>
      <c r="J233" s="9"/>
      <c r="K233" s="14"/>
    </row>
    <row r="234" spans="1:12" s="10" customFormat="1" ht="76.5" customHeight="1" x14ac:dyDescent="0.15">
      <c r="A234" s="109"/>
      <c r="B234" s="151"/>
      <c r="C234" s="147"/>
      <c r="D234" s="20"/>
      <c r="E234" s="129" t="s">
        <v>220</v>
      </c>
      <c r="F234" s="130"/>
      <c r="G234" s="74"/>
      <c r="H234" s="100"/>
      <c r="I234" s="134"/>
      <c r="J234" s="9"/>
      <c r="K234" s="14"/>
    </row>
    <row r="235" spans="1:12" s="10" customFormat="1" ht="39.75" customHeight="1" x14ac:dyDescent="0.15">
      <c r="A235" s="109"/>
      <c r="B235" s="151"/>
      <c r="C235" s="147"/>
      <c r="D235" s="21"/>
      <c r="E235" s="49" t="str">
        <f>HYPERLINK(G235,"道路後退用地等に係る助成金")</f>
        <v>道路後退用地等に係る助成金</v>
      </c>
      <c r="F235" s="35" t="s">
        <v>17</v>
      </c>
      <c r="G235" s="78" t="s">
        <v>262</v>
      </c>
      <c r="H235" s="131" t="s">
        <v>54</v>
      </c>
      <c r="I235" s="139" t="s">
        <v>177</v>
      </c>
      <c r="J235" s="9"/>
    </row>
    <row r="236" spans="1:12" s="10" customFormat="1" ht="76.5" customHeight="1" x14ac:dyDescent="0.15">
      <c r="A236" s="109"/>
      <c r="B236" s="151"/>
      <c r="C236" s="147"/>
      <c r="D236" s="20"/>
      <c r="E236" s="123" t="s">
        <v>123</v>
      </c>
      <c r="F236" s="124"/>
      <c r="G236" s="78"/>
      <c r="H236" s="131"/>
      <c r="I236" s="139"/>
      <c r="J236" s="9"/>
    </row>
    <row r="237" spans="1:12" s="10" customFormat="1" ht="39.75" customHeight="1" x14ac:dyDescent="0.15">
      <c r="A237" s="109"/>
      <c r="B237" s="151"/>
      <c r="C237" s="147"/>
      <c r="D237" s="21"/>
      <c r="E237" s="59" t="s">
        <v>87</v>
      </c>
      <c r="F237" s="42" t="s">
        <v>17</v>
      </c>
      <c r="G237" s="79"/>
      <c r="H237" s="131" t="s">
        <v>76</v>
      </c>
      <c r="I237" s="139" t="s">
        <v>52</v>
      </c>
      <c r="J237" s="9"/>
    </row>
    <row r="238" spans="1:12" s="10" customFormat="1" ht="76.5" customHeight="1" x14ac:dyDescent="0.15">
      <c r="A238" s="109"/>
      <c r="B238" s="151"/>
      <c r="C238" s="147"/>
      <c r="D238" s="26"/>
      <c r="E238" s="123" t="s">
        <v>96</v>
      </c>
      <c r="F238" s="124"/>
      <c r="G238" s="80"/>
      <c r="H238" s="131"/>
      <c r="I238" s="139"/>
      <c r="J238" s="9"/>
    </row>
    <row r="239" spans="1:12" s="10" customFormat="1" ht="39.75" customHeight="1" x14ac:dyDescent="0.15">
      <c r="A239" s="109"/>
      <c r="B239" s="151"/>
      <c r="C239" s="146" t="s">
        <v>37</v>
      </c>
      <c r="D239" s="24"/>
      <c r="E239" s="49" t="str">
        <f>HYPERLINK(G239,"老朽危険空家等除却費補助金")</f>
        <v>老朽危険空家等除却費補助金</v>
      </c>
      <c r="F239" s="35" t="s">
        <v>17</v>
      </c>
      <c r="G239" s="78" t="s">
        <v>174</v>
      </c>
      <c r="H239" s="140" t="s">
        <v>313</v>
      </c>
      <c r="I239" s="132" t="s">
        <v>238</v>
      </c>
      <c r="J239" s="9"/>
    </row>
    <row r="240" spans="1:12" s="10" customFormat="1" ht="76.5" customHeight="1" x14ac:dyDescent="0.15">
      <c r="A240" s="109"/>
      <c r="B240" s="151"/>
      <c r="C240" s="147"/>
      <c r="D240" s="20"/>
      <c r="E240" s="123" t="s">
        <v>211</v>
      </c>
      <c r="F240" s="124"/>
      <c r="G240" s="78"/>
      <c r="H240" s="106"/>
      <c r="I240" s="134"/>
      <c r="J240" s="9"/>
    </row>
    <row r="241" spans="1:12" s="14" customFormat="1" ht="39.75" customHeight="1" x14ac:dyDescent="0.15">
      <c r="A241" s="109"/>
      <c r="B241" s="151"/>
      <c r="C241" s="147"/>
      <c r="D241" s="24"/>
      <c r="E241" s="49" t="str">
        <f>HYPERLINK(G241,"【再掲】木造住宅耐震診断等事業")</f>
        <v>【再掲】木造住宅耐震診断等事業</v>
      </c>
      <c r="F241" s="36" t="s">
        <v>17</v>
      </c>
      <c r="G241" s="70" t="s">
        <v>270</v>
      </c>
      <c r="H241" s="106"/>
      <c r="I241" s="101" t="s">
        <v>315</v>
      </c>
      <c r="J241" s="9"/>
      <c r="L241" s="11"/>
    </row>
    <row r="242" spans="1:12" s="14" customFormat="1" ht="76.5" customHeight="1" x14ac:dyDescent="0.15">
      <c r="A242" s="109"/>
      <c r="B242" s="151"/>
      <c r="C242" s="147"/>
      <c r="D242" s="20"/>
      <c r="E242" s="123" t="s">
        <v>132</v>
      </c>
      <c r="F242" s="124"/>
      <c r="G242" s="74"/>
      <c r="H242" s="106"/>
      <c r="I242" s="93"/>
      <c r="J242" s="9"/>
      <c r="L242" s="11"/>
    </row>
    <row r="243" spans="1:12" s="14" customFormat="1" ht="39.75" customHeight="1" x14ac:dyDescent="0.15">
      <c r="A243" s="109"/>
      <c r="B243" s="151"/>
      <c r="C243" s="147"/>
      <c r="D243" s="21"/>
      <c r="E243" s="60" t="s">
        <v>212</v>
      </c>
      <c r="F243" s="36" t="s">
        <v>17</v>
      </c>
      <c r="G243" s="70"/>
      <c r="H243" s="106"/>
      <c r="I243" s="93"/>
      <c r="J243" s="9"/>
      <c r="L243" s="11"/>
    </row>
    <row r="244" spans="1:12" s="14" customFormat="1" ht="76.5" customHeight="1" x14ac:dyDescent="0.15">
      <c r="A244" s="109"/>
      <c r="B244" s="151"/>
      <c r="C244" s="147"/>
      <c r="D244" s="20"/>
      <c r="E244" s="123" t="s">
        <v>243</v>
      </c>
      <c r="F244" s="124"/>
      <c r="G244" s="74"/>
      <c r="H244" s="106"/>
      <c r="I244" s="93"/>
      <c r="J244" s="9"/>
      <c r="L244" s="11"/>
    </row>
    <row r="245" spans="1:12" s="14" customFormat="1" ht="39.75" customHeight="1" x14ac:dyDescent="0.15">
      <c r="A245" s="109"/>
      <c r="B245" s="151"/>
      <c r="C245" s="147"/>
      <c r="D245" s="21"/>
      <c r="E245" s="65" t="str">
        <f>HYPERLINK(G245,"【再掲】木造住宅耐震補強等事業費補助金")</f>
        <v>【再掲】木造住宅耐震補強等事業費補助金</v>
      </c>
      <c r="F245" s="36" t="s">
        <v>17</v>
      </c>
      <c r="G245" s="70" t="s">
        <v>25</v>
      </c>
      <c r="H245" s="106"/>
      <c r="I245" s="93"/>
      <c r="J245" s="9"/>
      <c r="L245" s="11"/>
    </row>
    <row r="246" spans="1:12" s="14" customFormat="1" ht="76.5" customHeight="1" thickBot="1" x14ac:dyDescent="0.2">
      <c r="A246" s="110"/>
      <c r="B246" s="165"/>
      <c r="C246" s="152"/>
      <c r="D246" s="23"/>
      <c r="E246" s="177" t="s">
        <v>276</v>
      </c>
      <c r="F246" s="154"/>
      <c r="G246" s="73"/>
      <c r="H246" s="107"/>
      <c r="I246" s="94"/>
      <c r="J246" s="9"/>
      <c r="L246" s="11"/>
    </row>
    <row r="247" spans="1:12" s="14" customFormat="1" ht="39.75" customHeight="1" x14ac:dyDescent="0.15">
      <c r="A247" s="137">
        <v>6</v>
      </c>
      <c r="B247" s="150" t="s">
        <v>312</v>
      </c>
      <c r="C247" s="173" t="s">
        <v>310</v>
      </c>
      <c r="D247" s="25"/>
      <c r="E247" s="55" t="str">
        <f>HYPERLINK(G247,"【再掲】木造住宅耐震補強設計事業費補助金")</f>
        <v>【再掲】木造住宅耐震補強設計事業費補助金</v>
      </c>
      <c r="F247" s="178" t="s">
        <v>17</v>
      </c>
      <c r="G247" s="85" t="s">
        <v>25</v>
      </c>
      <c r="H247" s="145" t="s">
        <v>314</v>
      </c>
      <c r="I247" s="98" t="s">
        <v>331</v>
      </c>
      <c r="J247" s="9"/>
      <c r="L247" s="11"/>
    </row>
    <row r="248" spans="1:12" s="14" customFormat="1" ht="76.5" customHeight="1" x14ac:dyDescent="0.15">
      <c r="A248" s="109"/>
      <c r="B248" s="151"/>
      <c r="C248" s="147"/>
      <c r="D248" s="20"/>
      <c r="E248" s="123" t="s">
        <v>210</v>
      </c>
      <c r="F248" s="124"/>
      <c r="G248" s="74"/>
      <c r="H248" s="106"/>
      <c r="I248" s="93"/>
      <c r="J248" s="9"/>
      <c r="L248" s="11"/>
    </row>
    <row r="249" spans="1:12" s="14" customFormat="1" ht="39.75" customHeight="1" x14ac:dyDescent="0.15">
      <c r="A249" s="109"/>
      <c r="B249" s="151"/>
      <c r="C249" s="147"/>
      <c r="D249" s="21"/>
      <c r="E249" s="49" t="str">
        <f>HYPERLINK(G249,"【再掲】ブロック塀等撤去事業補助金")</f>
        <v>【再掲】ブロック塀等撤去事業補助金</v>
      </c>
      <c r="F249" s="36" t="s">
        <v>17</v>
      </c>
      <c r="G249" s="70" t="s">
        <v>271</v>
      </c>
      <c r="H249" s="106"/>
      <c r="I249" s="93"/>
      <c r="J249" s="9"/>
      <c r="L249" s="11"/>
    </row>
    <row r="250" spans="1:12" s="14" customFormat="1" ht="76.5" customHeight="1" x14ac:dyDescent="0.15">
      <c r="A250" s="109"/>
      <c r="B250" s="151"/>
      <c r="C250" s="147"/>
      <c r="D250" s="20"/>
      <c r="E250" s="123" t="s">
        <v>242</v>
      </c>
      <c r="F250" s="124"/>
      <c r="G250" s="74"/>
      <c r="H250" s="106"/>
      <c r="I250" s="93"/>
      <c r="J250" s="9"/>
      <c r="L250" s="11"/>
    </row>
    <row r="251" spans="1:12" s="14" customFormat="1" ht="39.75" customHeight="1" x14ac:dyDescent="0.15">
      <c r="A251" s="109"/>
      <c r="B251" s="151"/>
      <c r="C251" s="147"/>
      <c r="D251" s="21"/>
      <c r="E251" s="62" t="s">
        <v>49</v>
      </c>
      <c r="F251" s="43" t="s">
        <v>17</v>
      </c>
      <c r="G251" s="72"/>
      <c r="H251" s="106"/>
      <c r="I251" s="93"/>
      <c r="J251" s="9"/>
      <c r="L251" s="11"/>
    </row>
    <row r="252" spans="1:12" s="14" customFormat="1" ht="76.5" customHeight="1" x14ac:dyDescent="0.15">
      <c r="A252" s="109"/>
      <c r="B252" s="151"/>
      <c r="C252" s="147"/>
      <c r="D252" s="20"/>
      <c r="E252" s="123" t="s">
        <v>213</v>
      </c>
      <c r="F252" s="124"/>
      <c r="G252" s="74"/>
      <c r="H252" s="136"/>
      <c r="I252" s="102"/>
      <c r="J252" s="9"/>
      <c r="L252" s="11"/>
    </row>
    <row r="253" spans="1:12" s="14" customFormat="1" ht="39" customHeight="1" x14ac:dyDescent="0.15">
      <c r="A253" s="109"/>
      <c r="B253" s="151"/>
      <c r="C253" s="147"/>
      <c r="D253" s="21"/>
      <c r="E253" s="49" t="str">
        <f>HYPERLINK(G253,"【再掲】自主防災隊補助事業")</f>
        <v>【再掲】自主防災隊補助事業</v>
      </c>
      <c r="F253" s="31" t="s">
        <v>17</v>
      </c>
      <c r="G253" s="72" t="s">
        <v>245</v>
      </c>
      <c r="H253" s="103" t="s">
        <v>107</v>
      </c>
      <c r="I253" s="139" t="s">
        <v>138</v>
      </c>
      <c r="J253" s="9"/>
      <c r="L253" s="11"/>
    </row>
    <row r="254" spans="1:12" s="14" customFormat="1" ht="76.5" customHeight="1" x14ac:dyDescent="0.15">
      <c r="A254" s="109"/>
      <c r="B254" s="151"/>
      <c r="C254" s="147"/>
      <c r="D254" s="20"/>
      <c r="E254" s="123" t="s">
        <v>110</v>
      </c>
      <c r="F254" s="124"/>
      <c r="G254" s="74"/>
      <c r="H254" s="106"/>
      <c r="I254" s="139"/>
      <c r="J254" s="9"/>
      <c r="L254" s="11"/>
    </row>
    <row r="255" spans="1:12" s="14" customFormat="1" ht="39" customHeight="1" x14ac:dyDescent="0.15">
      <c r="A255" s="109"/>
      <c r="B255" s="151"/>
      <c r="C255" s="147"/>
      <c r="D255" s="21"/>
      <c r="E255" s="49" t="str">
        <f>HYPERLINK(G255,"【再掲】防犯灯整備事業補助金／防犯灯維持管理経費助成金")</f>
        <v>【再掲】防犯灯整備事業補助金／防犯灯維持管理経費助成金</v>
      </c>
      <c r="F255" s="31" t="s">
        <v>17</v>
      </c>
      <c r="G255" s="72" t="s">
        <v>88</v>
      </c>
      <c r="H255" s="106"/>
      <c r="I255" s="132" t="s">
        <v>137</v>
      </c>
      <c r="J255" s="9"/>
      <c r="L255" s="11"/>
    </row>
    <row r="256" spans="1:12" s="14" customFormat="1" ht="76.5" customHeight="1" x14ac:dyDescent="0.15">
      <c r="A256" s="109"/>
      <c r="B256" s="151"/>
      <c r="C256" s="147"/>
      <c r="D256" s="20"/>
      <c r="E256" s="123" t="s">
        <v>108</v>
      </c>
      <c r="F256" s="124"/>
      <c r="G256" s="74"/>
      <c r="H256" s="106"/>
      <c r="I256" s="133"/>
      <c r="J256" s="9"/>
      <c r="L256" s="11"/>
    </row>
    <row r="257" spans="1:12" s="14" customFormat="1" ht="39" customHeight="1" x14ac:dyDescent="0.15">
      <c r="A257" s="109"/>
      <c r="B257" s="151"/>
      <c r="C257" s="147"/>
      <c r="D257" s="21"/>
      <c r="E257" s="49" t="str">
        <f>HYPERLINK(G257,"【再掲】防犯カメラ設置補助金／防犯カメラ維持管理経費助成金")</f>
        <v>【再掲】防犯カメラ設置補助金／防犯カメラ維持管理経費助成金</v>
      </c>
      <c r="F257" s="31" t="s">
        <v>17</v>
      </c>
      <c r="G257" s="72" t="s">
        <v>244</v>
      </c>
      <c r="H257" s="106"/>
      <c r="I257" s="133"/>
      <c r="J257" s="9"/>
      <c r="L257" s="11"/>
    </row>
    <row r="258" spans="1:12" s="14" customFormat="1" ht="76.5" customHeight="1" x14ac:dyDescent="0.15">
      <c r="A258" s="109"/>
      <c r="B258" s="151"/>
      <c r="C258" s="147"/>
      <c r="D258" s="20"/>
      <c r="E258" s="123" t="s">
        <v>272</v>
      </c>
      <c r="F258" s="124"/>
      <c r="G258" s="74"/>
      <c r="H258" s="106"/>
      <c r="I258" s="133"/>
      <c r="J258" s="9"/>
      <c r="L258" s="11"/>
    </row>
    <row r="259" spans="1:12" s="14" customFormat="1" ht="39" customHeight="1" x14ac:dyDescent="0.15">
      <c r="A259" s="109"/>
      <c r="B259" s="151"/>
      <c r="C259" s="147"/>
      <c r="D259" s="21"/>
      <c r="E259" s="52" t="str">
        <f>HYPERLINK(G259,"【再掲】特殊詐欺等被害防止機器購入補助金")</f>
        <v>【再掲】特殊詐欺等被害防止機器購入補助金</v>
      </c>
      <c r="F259" s="31" t="s">
        <v>17</v>
      </c>
      <c r="G259" s="72" t="s">
        <v>150</v>
      </c>
      <c r="H259" s="106"/>
      <c r="I259" s="133"/>
      <c r="J259" s="9"/>
      <c r="L259" s="11"/>
    </row>
    <row r="260" spans="1:12" s="14" customFormat="1" ht="76.5" customHeight="1" x14ac:dyDescent="0.15">
      <c r="A260" s="109"/>
      <c r="B260" s="151"/>
      <c r="C260" s="148"/>
      <c r="D260" s="20"/>
      <c r="E260" s="123" t="s">
        <v>141</v>
      </c>
      <c r="F260" s="124"/>
      <c r="G260" s="88"/>
      <c r="H260" s="136"/>
      <c r="I260" s="134"/>
      <c r="J260" s="9"/>
      <c r="L260" s="11"/>
    </row>
    <row r="261" spans="1:12" s="10" customFormat="1" ht="39.75" customHeight="1" x14ac:dyDescent="0.15">
      <c r="A261" s="109"/>
      <c r="B261" s="151"/>
      <c r="C261" s="153" t="s">
        <v>118</v>
      </c>
      <c r="D261" s="21"/>
      <c r="E261" s="49" t="str">
        <f>HYPERLINK(G261,"クラウドファンディング型ふるさと納税活用補助金")</f>
        <v>クラウドファンディング型ふるさと納税活用補助金</v>
      </c>
      <c r="F261" s="36" t="s">
        <v>17</v>
      </c>
      <c r="G261" s="89" t="s">
        <v>274</v>
      </c>
      <c r="H261" s="103" t="s">
        <v>76</v>
      </c>
      <c r="I261" s="139" t="s">
        <v>134</v>
      </c>
      <c r="J261" s="9"/>
    </row>
    <row r="262" spans="1:12" s="10" customFormat="1" ht="76.5" customHeight="1" x14ac:dyDescent="0.15">
      <c r="A262" s="109"/>
      <c r="B262" s="151"/>
      <c r="C262" s="143"/>
      <c r="D262" s="20"/>
      <c r="E262" s="123" t="s">
        <v>214</v>
      </c>
      <c r="F262" s="124"/>
      <c r="G262" s="90"/>
      <c r="H262" s="136"/>
      <c r="I262" s="139"/>
      <c r="J262" s="9"/>
    </row>
    <row r="263" spans="1:12" s="10" customFormat="1" ht="39.75" customHeight="1" x14ac:dyDescent="0.15">
      <c r="A263" s="109"/>
      <c r="B263" s="151"/>
      <c r="C263" s="143"/>
      <c r="D263" s="21"/>
      <c r="E263" s="49" t="str">
        <f>HYPERLINK(G263,"景観形成推進事業補助金")</f>
        <v>景観形成推進事業補助金</v>
      </c>
      <c r="F263" s="36" t="s">
        <v>17</v>
      </c>
      <c r="G263" s="79" t="s">
        <v>11</v>
      </c>
      <c r="H263" s="103" t="s">
        <v>74</v>
      </c>
      <c r="I263" s="139" t="s">
        <v>26</v>
      </c>
      <c r="J263" s="9"/>
    </row>
    <row r="264" spans="1:12" s="10" customFormat="1" ht="76.5" customHeight="1" thickBot="1" x14ac:dyDescent="0.2">
      <c r="A264" s="110"/>
      <c r="B264" s="165"/>
      <c r="C264" s="149"/>
      <c r="D264" s="28"/>
      <c r="E264" s="127" t="s">
        <v>215</v>
      </c>
      <c r="F264" s="128"/>
      <c r="G264" s="84"/>
      <c r="H264" s="107"/>
      <c r="I264" s="167"/>
      <c r="J264" s="9"/>
    </row>
    <row r="265" spans="1:12" s="10" customFormat="1" ht="39.75" customHeight="1" x14ac:dyDescent="0.15">
      <c r="A265" s="109">
        <v>7</v>
      </c>
      <c r="B265" s="113" t="s">
        <v>125</v>
      </c>
      <c r="C265" s="114"/>
      <c r="D265" s="24"/>
      <c r="E265" s="49" t="str">
        <f>HYPERLINK(G265,"【再掲】集大会・合宿誘致補助金")</f>
        <v>【再掲】集大会・合宿誘致補助金</v>
      </c>
      <c r="F265" s="181" t="s">
        <v>17</v>
      </c>
      <c r="G265" s="70" t="s">
        <v>247</v>
      </c>
      <c r="H265" s="104" t="s">
        <v>58</v>
      </c>
      <c r="I265" s="93" t="s">
        <v>293</v>
      </c>
      <c r="J265" s="9"/>
      <c r="K265" s="14"/>
    </row>
    <row r="266" spans="1:12" s="10" customFormat="1" ht="76.5" customHeight="1" thickBot="1" x14ac:dyDescent="0.2">
      <c r="A266" s="110"/>
      <c r="B266" s="115"/>
      <c r="C266" s="116"/>
      <c r="D266" s="23"/>
      <c r="E266" s="127" t="s">
        <v>209</v>
      </c>
      <c r="F266" s="128"/>
      <c r="G266" s="73"/>
      <c r="H266" s="107"/>
      <c r="I266" s="94"/>
      <c r="J266" s="9"/>
      <c r="K266" s="14"/>
    </row>
    <row r="267" spans="1:12" x14ac:dyDescent="0.15">
      <c r="H267" s="91"/>
    </row>
  </sheetData>
  <sheetProtection password="D335" sheet="1" objects="1" scenarios="1"/>
  <autoFilter ref="A4:L266"/>
  <mergeCells count="274">
    <mergeCell ref="A1:I1"/>
    <mergeCell ref="B141:B176"/>
    <mergeCell ref="A141:A176"/>
    <mergeCell ref="A177:A210"/>
    <mergeCell ref="B177:B210"/>
    <mergeCell ref="C239:C246"/>
    <mergeCell ref="C247:C260"/>
    <mergeCell ref="B211:B246"/>
    <mergeCell ref="A211:A246"/>
    <mergeCell ref="A247:A264"/>
    <mergeCell ref="B247:B264"/>
    <mergeCell ref="B109:B120"/>
    <mergeCell ref="A109:A120"/>
    <mergeCell ref="C31:C38"/>
    <mergeCell ref="B31:B38"/>
    <mergeCell ref="A31:A38"/>
    <mergeCell ref="A39:A74"/>
    <mergeCell ref="B39:B74"/>
    <mergeCell ref="C39:C40"/>
    <mergeCell ref="C47:C64"/>
    <mergeCell ref="C81:C100"/>
    <mergeCell ref="C41:C46"/>
    <mergeCell ref="C65:C74"/>
    <mergeCell ref="B75:B80"/>
    <mergeCell ref="A75:A80"/>
    <mergeCell ref="C75:C80"/>
    <mergeCell ref="C101:C108"/>
    <mergeCell ref="B81:B108"/>
    <mergeCell ref="A81:A108"/>
    <mergeCell ref="C109:C120"/>
    <mergeCell ref="C261:C264"/>
    <mergeCell ref="H261:H262"/>
    <mergeCell ref="I261:I262"/>
    <mergeCell ref="C211:C238"/>
    <mergeCell ref="H213:H224"/>
    <mergeCell ref="I217:I224"/>
    <mergeCell ref="E158:F158"/>
    <mergeCell ref="C153:C176"/>
    <mergeCell ref="C177:C184"/>
    <mergeCell ref="C207:C210"/>
    <mergeCell ref="H207:H210"/>
    <mergeCell ref="I207:I210"/>
    <mergeCell ref="E210:F210"/>
    <mergeCell ref="E104:F104"/>
    <mergeCell ref="E106:F106"/>
    <mergeCell ref="E108:F108"/>
    <mergeCell ref="A121:A140"/>
    <mergeCell ref="B121:C140"/>
    <mergeCell ref="H225:H228"/>
    <mergeCell ref="I225:I226"/>
    <mergeCell ref="I227:I228"/>
    <mergeCell ref="I241:I246"/>
    <mergeCell ref="I247:I252"/>
    <mergeCell ref="H239:H246"/>
    <mergeCell ref="H247:H252"/>
    <mergeCell ref="H229:H234"/>
    <mergeCell ref="I229:I234"/>
    <mergeCell ref="H235:H236"/>
    <mergeCell ref="I235:I236"/>
    <mergeCell ref="E196:F196"/>
    <mergeCell ref="C185:C206"/>
    <mergeCell ref="H185:H204"/>
    <mergeCell ref="I185:I202"/>
    <mergeCell ref="I203:I204"/>
    <mergeCell ref="H205:H206"/>
    <mergeCell ref="I205:I206"/>
    <mergeCell ref="E190:F190"/>
    <mergeCell ref="E192:F192"/>
    <mergeCell ref="E194:F194"/>
    <mergeCell ref="E198:F198"/>
    <mergeCell ref="E200:F200"/>
    <mergeCell ref="E202:F202"/>
    <mergeCell ref="E204:F204"/>
    <mergeCell ref="E206:F206"/>
    <mergeCell ref="C141:C152"/>
    <mergeCell ref="H141:H148"/>
    <mergeCell ref="I141:I148"/>
    <mergeCell ref="I179:I180"/>
    <mergeCell ref="I125:I130"/>
    <mergeCell ref="I121:I124"/>
    <mergeCell ref="E160:F160"/>
    <mergeCell ref="E162:F162"/>
    <mergeCell ref="E164:F164"/>
    <mergeCell ref="E166:F166"/>
    <mergeCell ref="E168:F168"/>
    <mergeCell ref="E170:F170"/>
    <mergeCell ref="E172:F172"/>
    <mergeCell ref="E174:F174"/>
    <mergeCell ref="E140:F140"/>
    <mergeCell ref="E142:F142"/>
    <mergeCell ref="E144:F144"/>
    <mergeCell ref="E146:F146"/>
    <mergeCell ref="E148:F148"/>
    <mergeCell ref="H121:H130"/>
    <mergeCell ref="E176:F176"/>
    <mergeCell ref="E178:F178"/>
    <mergeCell ref="E180:F180"/>
    <mergeCell ref="E24:F24"/>
    <mergeCell ref="E26:F26"/>
    <mergeCell ref="E28:F28"/>
    <mergeCell ref="E30:F30"/>
    <mergeCell ref="E110:F110"/>
    <mergeCell ref="E112:F112"/>
    <mergeCell ref="E114:F114"/>
    <mergeCell ref="H23:H24"/>
    <mergeCell ref="I23:I24"/>
    <mergeCell ref="I43:I46"/>
    <mergeCell ref="E52:F52"/>
    <mergeCell ref="I103:I108"/>
    <mergeCell ref="I109:I114"/>
    <mergeCell ref="I97:I100"/>
    <mergeCell ref="E32:F32"/>
    <mergeCell ref="E34:F34"/>
    <mergeCell ref="E64:F64"/>
    <mergeCell ref="H65:H66"/>
    <mergeCell ref="I65:I66"/>
    <mergeCell ref="E86:F86"/>
    <mergeCell ref="E88:F88"/>
    <mergeCell ref="E90:F90"/>
    <mergeCell ref="E92:F92"/>
    <mergeCell ref="A265:A266"/>
    <mergeCell ref="B265:C266"/>
    <mergeCell ref="H265:H266"/>
    <mergeCell ref="I265:I266"/>
    <mergeCell ref="H237:H238"/>
    <mergeCell ref="I237:I238"/>
    <mergeCell ref="I239:I240"/>
    <mergeCell ref="I253:I254"/>
    <mergeCell ref="I255:I260"/>
    <mergeCell ref="E266:F266"/>
    <mergeCell ref="E248:F248"/>
    <mergeCell ref="E250:F250"/>
    <mergeCell ref="E252:F252"/>
    <mergeCell ref="E254:F254"/>
    <mergeCell ref="E256:F256"/>
    <mergeCell ref="E258:F258"/>
    <mergeCell ref="E260:F260"/>
    <mergeCell ref="E262:F262"/>
    <mergeCell ref="E264:F264"/>
    <mergeCell ref="H263:H264"/>
    <mergeCell ref="I263:I264"/>
    <mergeCell ref="H253:H260"/>
    <mergeCell ref="I213:I216"/>
    <mergeCell ref="H131:H136"/>
    <mergeCell ref="I131:I136"/>
    <mergeCell ref="H137:H140"/>
    <mergeCell ref="I137:I140"/>
    <mergeCell ref="H149:H152"/>
    <mergeCell ref="I149:I152"/>
    <mergeCell ref="I153:I176"/>
    <mergeCell ref="I177:I178"/>
    <mergeCell ref="H153:H176"/>
    <mergeCell ref="H177:H184"/>
    <mergeCell ref="I181:I182"/>
    <mergeCell ref="I183:I184"/>
    <mergeCell ref="H211:H212"/>
    <mergeCell ref="I211:I212"/>
    <mergeCell ref="H101:H102"/>
    <mergeCell ref="I101:I102"/>
    <mergeCell ref="H81:H100"/>
    <mergeCell ref="I81:I96"/>
    <mergeCell ref="H115:H116"/>
    <mergeCell ref="I115:I116"/>
    <mergeCell ref="H117:H120"/>
    <mergeCell ref="I117:I118"/>
    <mergeCell ref="I119:I120"/>
    <mergeCell ref="E94:F94"/>
    <mergeCell ref="E66:F66"/>
    <mergeCell ref="E68:F68"/>
    <mergeCell ref="E36:F36"/>
    <mergeCell ref="E38:F38"/>
    <mergeCell ref="E40:F40"/>
    <mergeCell ref="E42:F42"/>
    <mergeCell ref="E44:F44"/>
    <mergeCell ref="E46:F46"/>
    <mergeCell ref="E48:F48"/>
    <mergeCell ref="E50:F50"/>
    <mergeCell ref="E54:F54"/>
    <mergeCell ref="E56:F56"/>
    <mergeCell ref="E58:F58"/>
    <mergeCell ref="E60:F60"/>
    <mergeCell ref="E62:F62"/>
    <mergeCell ref="I3:I4"/>
    <mergeCell ref="H17:H18"/>
    <mergeCell ref="I17:I18"/>
    <mergeCell ref="E20:F20"/>
    <mergeCell ref="E22:F22"/>
    <mergeCell ref="I5:I16"/>
    <mergeCell ref="E4:F4"/>
    <mergeCell ref="E6:F6"/>
    <mergeCell ref="E8:F8"/>
    <mergeCell ref="E10:F10"/>
    <mergeCell ref="E12:F12"/>
    <mergeCell ref="E14:F14"/>
    <mergeCell ref="E16:F16"/>
    <mergeCell ref="E18:F18"/>
    <mergeCell ref="E230:F230"/>
    <mergeCell ref="E232:F232"/>
    <mergeCell ref="E234:F234"/>
    <mergeCell ref="E236:F236"/>
    <mergeCell ref="E238:F238"/>
    <mergeCell ref="E240:F240"/>
    <mergeCell ref="E242:F242"/>
    <mergeCell ref="E244:F244"/>
    <mergeCell ref="E246:F246"/>
    <mergeCell ref="E214:F214"/>
    <mergeCell ref="E216:F216"/>
    <mergeCell ref="E218:F218"/>
    <mergeCell ref="E220:F220"/>
    <mergeCell ref="E222:F222"/>
    <mergeCell ref="E224:F224"/>
    <mergeCell ref="E226:F226"/>
    <mergeCell ref="E228:F228"/>
    <mergeCell ref="E208:F208"/>
    <mergeCell ref="E212:F212"/>
    <mergeCell ref="E182:F182"/>
    <mergeCell ref="E184:F184"/>
    <mergeCell ref="E186:F186"/>
    <mergeCell ref="E188:F188"/>
    <mergeCell ref="E150:F150"/>
    <mergeCell ref="E152:F152"/>
    <mergeCell ref="E154:F154"/>
    <mergeCell ref="E156:F156"/>
    <mergeCell ref="E122:F122"/>
    <mergeCell ref="E124:F124"/>
    <mergeCell ref="E126:F126"/>
    <mergeCell ref="E128:F128"/>
    <mergeCell ref="E130:F130"/>
    <mergeCell ref="E132:F132"/>
    <mergeCell ref="E134:F134"/>
    <mergeCell ref="E136:F136"/>
    <mergeCell ref="E138:F138"/>
    <mergeCell ref="A5:A30"/>
    <mergeCell ref="B5:C30"/>
    <mergeCell ref="H5:H16"/>
    <mergeCell ref="A3:C4"/>
    <mergeCell ref="H3:H4"/>
    <mergeCell ref="E116:F116"/>
    <mergeCell ref="E118:F118"/>
    <mergeCell ref="E120:F120"/>
    <mergeCell ref="E96:F96"/>
    <mergeCell ref="H33:H38"/>
    <mergeCell ref="H103:H108"/>
    <mergeCell ref="H109:H114"/>
    <mergeCell ref="E98:F98"/>
    <mergeCell ref="E100:F100"/>
    <mergeCell ref="E102:F102"/>
    <mergeCell ref="E70:F70"/>
    <mergeCell ref="E72:F72"/>
    <mergeCell ref="E74:F74"/>
    <mergeCell ref="E76:F76"/>
    <mergeCell ref="E78:F78"/>
    <mergeCell ref="E80:F80"/>
    <mergeCell ref="E82:F82"/>
    <mergeCell ref="E84:F84"/>
    <mergeCell ref="H31:H32"/>
    <mergeCell ref="I71:I74"/>
    <mergeCell ref="H75:H80"/>
    <mergeCell ref="I75:I80"/>
    <mergeCell ref="H43:H64"/>
    <mergeCell ref="I47:I64"/>
    <mergeCell ref="I67:I70"/>
    <mergeCell ref="H19:H22"/>
    <mergeCell ref="I19:I22"/>
    <mergeCell ref="H25:H30"/>
    <mergeCell ref="I25:I28"/>
    <mergeCell ref="I29:I30"/>
    <mergeCell ref="I31:I32"/>
    <mergeCell ref="H41:H42"/>
    <mergeCell ref="I41:I42"/>
    <mergeCell ref="I33:I38"/>
    <mergeCell ref="H39:H40"/>
    <mergeCell ref="I39:I40"/>
    <mergeCell ref="H67:H74"/>
  </mergeCells>
  <phoneticPr fontId="2"/>
  <hyperlinks>
    <hyperlink ref="G111" display="https://www.city.ise.mie.jp/kosodate/gyosei/k_josei/1013768/index.html"/>
  </hyperlinks>
  <printOptions horizontalCentered="1"/>
  <pageMargins left="3.937007874015748E-2" right="3.937007874015748E-2" top="0.59055118110236227" bottom="0.55118110236220474" header="0.51181102362204722" footer="0.31496062992125984"/>
  <pageSetup paperSize="9" scale="38" fitToHeight="0" orientation="portrait" r:id="rId1"/>
  <headerFooter>
    <oddFooter>&amp;C&amp;"メイリオ,Regular"&amp;36&amp;P／&amp;N</oddFooter>
  </headerFooter>
  <rowBreaks count="7" manualBreakCount="7">
    <brk id="38" max="8" man="1"/>
    <brk id="74" max="8" man="1"/>
    <brk id="108" max="8" man="1"/>
    <brk id="140" max="8" man="1"/>
    <brk id="176" max="8" man="1"/>
    <brk id="210" max="8" man="1"/>
    <brk id="2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R8補助金</vt:lpstr>
      <vt:lpstr>'R8補助金'!Print_Area</vt:lpstr>
      <vt:lpstr>'R8補助金'!Print_Titles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本多 彩子</dc:creator>
  <cp:lastModifiedBy> </cp:lastModifiedBy>
  <cp:lastPrinted>2026-04-10T06:43:53Z</cp:lastPrinted>
  <dcterms:created xsi:type="dcterms:W3CDTF">2021-03-31T00:13:38Z</dcterms:created>
  <dcterms:modified xsi:type="dcterms:W3CDTF">2026-04-10T06:51:55Z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2026-03-11T00:22:55Z</vt:filetime>
  </property>
</Properties>
</file>